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老人\r07-03_倉敷市老人福祉施設整備計画募集要領（水害対策強化整備）\様式（水害対策強化整備）\"/>
    </mc:Choice>
  </mc:AlternateContent>
  <bookViews>
    <workbookView xWindow="0" yWindow="0" windowWidth="14370" windowHeight="11460" tabRatio="850"/>
  </bookViews>
  <sheets>
    <sheet name="目録" sheetId="27" r:id="rId1"/>
    <sheet name="提出書類一覧表" sheetId="1" state="hidden" r:id="rId2"/>
    <sheet name="補助対象面積確認シート" sheetId="23" state="hidden" r:id="rId3"/>
    <sheet name="別表（協議先）" sheetId="22" state="hidden" r:id="rId4"/>
    <sheet name="１整備施設と法人" sheetId="4" r:id="rId5"/>
    <sheet name="２用地" sheetId="28" r:id="rId6"/>
    <sheet name="３建物" sheetId="29" r:id="rId7"/>
    <sheet name="【添付】部屋別面積表" sheetId="25" r:id="rId8"/>
    <sheet name="４運営" sheetId="30" r:id="rId9"/>
    <sheet name="【添付】法人調書" sheetId="31" r:id="rId10"/>
    <sheet name="５資金計画" sheetId="32" r:id="rId11"/>
    <sheet name="【添付】機構借入申込計画概要" sheetId="37" r:id="rId12"/>
    <sheet name="【添付】機構協議内容" sheetId="19" r:id="rId13"/>
    <sheet name="【添付】市中銀行協議内容" sheetId="18" r:id="rId14"/>
    <sheet name="【様式６】" sheetId="17" state="hidden" r:id="rId15"/>
    <sheet name="【添付】補助予定額算出内訳" sheetId="24" r:id="rId16"/>
    <sheet name="【添付】機構償還計画（月賦）" sheetId="35" r:id="rId17"/>
    <sheet name="【添付】既往借入金の状況" sheetId="34" r:id="rId18"/>
    <sheet name="【添付】償還計画（銀行）" sheetId="36" r:id="rId19"/>
  </sheets>
  <definedNames>
    <definedName name="_xlnm.Print_Area" localSheetId="11">【添付】機構借入申込計画概要!$A$2:$AF$45</definedName>
    <definedName name="_xlnm.Print_Area" localSheetId="16">'【添付】機構償還計画（月賦）'!$A$1:$M$377</definedName>
    <definedName name="_xlnm.Print_Area" localSheetId="18">'【添付】償還計画（銀行）'!$B$2:$P$37</definedName>
    <definedName name="_xlnm.Print_Area" localSheetId="15">【添付】補助予定額算出内訳!$A$2:$L$31</definedName>
    <definedName name="_xlnm.Print_Area" localSheetId="9">【添付】法人調書!$A$1:$Z$79</definedName>
    <definedName name="_xlnm.Print_Area" localSheetId="14">【様式６】!$A$1:$E$19</definedName>
    <definedName name="_xlnm.Print_Area" localSheetId="4">'１整備施設と法人'!$A$1:$AI$31</definedName>
    <definedName name="_xlnm.Print_Area" localSheetId="5">'２用地'!$A$1:$I$57</definedName>
    <definedName name="_xlnm.Print_Area" localSheetId="6">'３建物'!$A$1:$K$50</definedName>
    <definedName name="_xlnm.Print_Area" localSheetId="10">'５資金計画'!$A$1:$AF$54</definedName>
    <definedName name="_xlnm.Print_Area" localSheetId="1">提出書類一覧表!$A$1:$F$28</definedName>
    <definedName name="_xlnm.Print_Area" localSheetId="3">'別表（協議先）'!$B$1:$F$25</definedName>
    <definedName name="_xlnm.Print_Area" localSheetId="0">目録!$A$1:$M$43</definedName>
    <definedName name="_xlnm.Print_Titles" localSheetId="1">提出書類一覧表!$3:$4</definedName>
    <definedName name="あ１">#REF!</definedName>
  </definedNames>
  <calcPr calcId="162913"/>
</workbook>
</file>

<file path=xl/calcChain.xml><?xml version="1.0" encoding="utf-8"?>
<calcChain xmlns="http://schemas.openxmlformats.org/spreadsheetml/2006/main">
  <c r="H8" i="24" l="1"/>
  <c r="B50" i="24"/>
  <c r="D50" i="24"/>
  <c r="K24" i="24" l="1"/>
  <c r="K23" i="24"/>
  <c r="K22" i="24"/>
  <c r="K19" i="24"/>
  <c r="K20" i="24"/>
  <c r="K21" i="24"/>
  <c r="K18" i="24"/>
  <c r="K17" i="24"/>
  <c r="U34" i="37" l="1"/>
  <c r="B34" i="37"/>
  <c r="Z34" i="37" s="1"/>
  <c r="Q31" i="37"/>
  <c r="G31" i="37"/>
  <c r="Z30" i="37"/>
  <c r="Z29" i="37"/>
  <c r="Z31" i="37" s="1"/>
  <c r="B25" i="37"/>
  <c r="Z25" i="37" s="1"/>
  <c r="N21" i="37"/>
  <c r="AB21" i="37" s="1"/>
  <c r="AB20" i="37"/>
  <c r="M25" i="37" s="1"/>
  <c r="AB17" i="37"/>
  <c r="AD13" i="37"/>
  <c r="X13" i="37"/>
  <c r="Q13" i="37"/>
  <c r="AI11" i="37"/>
  <c r="AD10" i="37"/>
  <c r="AA10" i="37"/>
  <c r="AA13" i="37" s="1"/>
  <c r="X10" i="37"/>
  <c r="U10" i="37"/>
  <c r="U13" i="37" s="1"/>
  <c r="Q10" i="37"/>
  <c r="M10" i="37"/>
  <c r="M13" i="37" s="1"/>
  <c r="AI9" i="37"/>
  <c r="I8" i="37"/>
  <c r="I10" i="37" s="1"/>
  <c r="I13" i="37" l="1"/>
  <c r="AI13" i="37" s="1"/>
  <c r="AI10" i="37"/>
  <c r="U25" i="37"/>
  <c r="AI8" i="37"/>
  <c r="A8" i="24" l="1"/>
  <c r="B18" i="24" l="1"/>
  <c r="I11" i="24"/>
  <c r="I8" i="24" s="1"/>
  <c r="V45" i="34"/>
  <c r="U45" i="34"/>
  <c r="T45" i="34"/>
  <c r="S45" i="34"/>
  <c r="R45" i="34"/>
  <c r="Q45" i="34"/>
  <c r="P45" i="34"/>
  <c r="O45" i="34"/>
  <c r="N45" i="34"/>
  <c r="M45" i="34"/>
  <c r="L45" i="34"/>
  <c r="K45" i="34"/>
  <c r="V44" i="34"/>
  <c r="U44" i="34"/>
  <c r="T44" i="34"/>
  <c r="S44" i="34"/>
  <c r="R44" i="34"/>
  <c r="Q44" i="34"/>
  <c r="P44" i="34"/>
  <c r="O44" i="34"/>
  <c r="N44" i="34"/>
  <c r="M44" i="34"/>
  <c r="L44" i="34"/>
  <c r="K44" i="34"/>
  <c r="E44" i="34"/>
  <c r="D44" i="34"/>
  <c r="V37" i="34"/>
  <c r="U37" i="34"/>
  <c r="T37" i="34"/>
  <c r="S37" i="34"/>
  <c r="R37" i="34"/>
  <c r="Q37" i="34"/>
  <c r="P37" i="34"/>
  <c r="O37" i="34"/>
  <c r="N37" i="34"/>
  <c r="M37" i="34"/>
  <c r="L37" i="34"/>
  <c r="K37" i="34"/>
  <c r="V36" i="34"/>
  <c r="U36" i="34"/>
  <c r="T36" i="34"/>
  <c r="S36" i="34"/>
  <c r="R36" i="34"/>
  <c r="Q36" i="34"/>
  <c r="P36" i="34"/>
  <c r="O36" i="34"/>
  <c r="N36" i="34"/>
  <c r="M36" i="34"/>
  <c r="L36" i="34"/>
  <c r="K36" i="34"/>
  <c r="E36" i="34"/>
  <c r="D36" i="34"/>
  <c r="V27" i="34"/>
  <c r="U27" i="34"/>
  <c r="T27" i="34"/>
  <c r="S27" i="34"/>
  <c r="R27" i="34"/>
  <c r="R47" i="34" s="1"/>
  <c r="Q27" i="34"/>
  <c r="Q47" i="34" s="1"/>
  <c r="P27" i="34"/>
  <c r="O27" i="34"/>
  <c r="N27" i="34"/>
  <c r="N47" i="34" s="1"/>
  <c r="M27" i="34"/>
  <c r="L27" i="34"/>
  <c r="K27" i="34"/>
  <c r="V26" i="34"/>
  <c r="V46" i="34" s="1"/>
  <c r="U26" i="34"/>
  <c r="T26" i="34"/>
  <c r="S26" i="34"/>
  <c r="R26" i="34"/>
  <c r="R46" i="34" s="1"/>
  <c r="Q26" i="34"/>
  <c r="P26" i="34"/>
  <c r="O26" i="34"/>
  <c r="N26" i="34"/>
  <c r="N46" i="34" s="1"/>
  <c r="M26" i="34"/>
  <c r="L26" i="34"/>
  <c r="K26" i="34"/>
  <c r="E26" i="34"/>
  <c r="E46" i="34" s="1"/>
  <c r="D26" i="34"/>
  <c r="Q12" i="34"/>
  <c r="L12" i="34"/>
  <c r="R12" i="34" s="1"/>
  <c r="O35" i="36"/>
  <c r="N35" i="36"/>
  <c r="M35" i="36"/>
  <c r="L35" i="36"/>
  <c r="K35" i="36"/>
  <c r="J35" i="36"/>
  <c r="I34" i="36"/>
  <c r="D34" i="36"/>
  <c r="I33" i="36"/>
  <c r="D33" i="36"/>
  <c r="I32" i="36"/>
  <c r="D32" i="36"/>
  <c r="I31" i="36"/>
  <c r="D31" i="36"/>
  <c r="I30" i="36"/>
  <c r="D30" i="36"/>
  <c r="I29" i="36"/>
  <c r="D29" i="36"/>
  <c r="I28" i="36"/>
  <c r="D28" i="36"/>
  <c r="I27" i="36"/>
  <c r="D27" i="36"/>
  <c r="I26" i="36"/>
  <c r="D26" i="36"/>
  <c r="I25" i="36"/>
  <c r="D25" i="36"/>
  <c r="I24" i="36"/>
  <c r="D24" i="36"/>
  <c r="I23" i="36"/>
  <c r="D23" i="36"/>
  <c r="I22" i="36"/>
  <c r="D22" i="36"/>
  <c r="I21" i="36"/>
  <c r="D21" i="36"/>
  <c r="I20" i="36"/>
  <c r="D20" i="36"/>
  <c r="I19" i="36"/>
  <c r="D19" i="36"/>
  <c r="I18" i="36"/>
  <c r="D18" i="36"/>
  <c r="I17" i="36"/>
  <c r="D17" i="36"/>
  <c r="I16" i="36"/>
  <c r="I15" i="36"/>
  <c r="I35" i="36" s="1"/>
  <c r="E15" i="36"/>
  <c r="D15" i="36"/>
  <c r="G15" i="36" s="1"/>
  <c r="M371" i="35"/>
  <c r="M370" i="35"/>
  <c r="L369" i="35"/>
  <c r="K369" i="35"/>
  <c r="J369" i="35"/>
  <c r="I369" i="35"/>
  <c r="M368" i="35"/>
  <c r="M367" i="35"/>
  <c r="M366" i="35"/>
  <c r="M365" i="35"/>
  <c r="M364" i="35"/>
  <c r="M363" i="35"/>
  <c r="M362" i="35"/>
  <c r="M361" i="35"/>
  <c r="M360" i="35"/>
  <c r="M359" i="35"/>
  <c r="M358" i="35"/>
  <c r="M357" i="35"/>
  <c r="M356" i="35"/>
  <c r="M355" i="35"/>
  <c r="M354" i="35"/>
  <c r="M353" i="35"/>
  <c r="M352" i="35"/>
  <c r="M351" i="35"/>
  <c r="M350" i="35"/>
  <c r="M349" i="35"/>
  <c r="M348" i="35"/>
  <c r="M347" i="35"/>
  <c r="M346" i="35"/>
  <c r="M345" i="35"/>
  <c r="M344" i="35"/>
  <c r="M343" i="35"/>
  <c r="M342" i="35"/>
  <c r="M341" i="35"/>
  <c r="M340" i="35"/>
  <c r="M339" i="35"/>
  <c r="M338" i="35"/>
  <c r="M337" i="35"/>
  <c r="M336" i="35"/>
  <c r="M335" i="35"/>
  <c r="M334" i="35"/>
  <c r="M333" i="35"/>
  <c r="M332" i="35"/>
  <c r="M331" i="35"/>
  <c r="M330" i="35"/>
  <c r="M329" i="35"/>
  <c r="M328" i="35"/>
  <c r="M327" i="35"/>
  <c r="M326" i="35"/>
  <c r="M325" i="35"/>
  <c r="M324" i="35"/>
  <c r="M323" i="35"/>
  <c r="M322" i="35"/>
  <c r="M321" i="35"/>
  <c r="M320" i="35"/>
  <c r="M319" i="35"/>
  <c r="M318" i="35"/>
  <c r="M317" i="35"/>
  <c r="M316" i="35"/>
  <c r="M315" i="35"/>
  <c r="M314" i="35"/>
  <c r="M313" i="35"/>
  <c r="M312" i="35"/>
  <c r="M311" i="35"/>
  <c r="M310" i="35"/>
  <c r="M309" i="35"/>
  <c r="M308" i="35"/>
  <c r="M307" i="35"/>
  <c r="M306" i="35"/>
  <c r="M305" i="35"/>
  <c r="M304" i="35"/>
  <c r="M303" i="35"/>
  <c r="M302" i="35"/>
  <c r="M301" i="35"/>
  <c r="M300" i="35"/>
  <c r="M299" i="35"/>
  <c r="M298" i="35"/>
  <c r="M297" i="35"/>
  <c r="M296" i="35"/>
  <c r="M295" i="35"/>
  <c r="M294" i="35"/>
  <c r="M293" i="35"/>
  <c r="M292" i="35"/>
  <c r="M291" i="35"/>
  <c r="M290" i="35"/>
  <c r="M289" i="35"/>
  <c r="M288" i="35"/>
  <c r="M287" i="35"/>
  <c r="M286" i="35"/>
  <c r="M285" i="35"/>
  <c r="M284" i="35"/>
  <c r="M283" i="35"/>
  <c r="M282" i="35"/>
  <c r="M281" i="35"/>
  <c r="M280" i="35"/>
  <c r="M279" i="35"/>
  <c r="M278" i="35"/>
  <c r="M277" i="35"/>
  <c r="M276" i="35"/>
  <c r="M275" i="35"/>
  <c r="M274" i="35"/>
  <c r="M273" i="35"/>
  <c r="M272" i="35"/>
  <c r="M271" i="35"/>
  <c r="M270" i="35"/>
  <c r="M269" i="35"/>
  <c r="M268" i="35"/>
  <c r="M267" i="35"/>
  <c r="M266" i="35"/>
  <c r="M265" i="35"/>
  <c r="M264" i="35"/>
  <c r="M263" i="35"/>
  <c r="M262" i="35"/>
  <c r="M261" i="35"/>
  <c r="M260" i="35"/>
  <c r="M259" i="35"/>
  <c r="M258" i="35"/>
  <c r="M257" i="35"/>
  <c r="M256" i="35"/>
  <c r="M255" i="35"/>
  <c r="M254" i="35"/>
  <c r="M253" i="35"/>
  <c r="M252" i="35"/>
  <c r="M251" i="35"/>
  <c r="M250" i="35"/>
  <c r="M249" i="35"/>
  <c r="M248" i="35"/>
  <c r="M247" i="35"/>
  <c r="M246" i="35"/>
  <c r="M245" i="35"/>
  <c r="M244" i="35"/>
  <c r="M243" i="35"/>
  <c r="M242" i="35"/>
  <c r="M241" i="35"/>
  <c r="M240" i="35"/>
  <c r="M239" i="35"/>
  <c r="M238" i="35"/>
  <c r="M237" i="35"/>
  <c r="M236" i="35"/>
  <c r="M235" i="35"/>
  <c r="M234" i="35"/>
  <c r="M233" i="35"/>
  <c r="M232" i="35"/>
  <c r="M231" i="35"/>
  <c r="M230" i="35"/>
  <c r="M229" i="35"/>
  <c r="M228" i="35"/>
  <c r="M227" i="35"/>
  <c r="M226" i="35"/>
  <c r="M225" i="35"/>
  <c r="M224" i="35"/>
  <c r="M223" i="35"/>
  <c r="M222" i="35"/>
  <c r="M221" i="35"/>
  <c r="M220" i="35"/>
  <c r="M219" i="35"/>
  <c r="M218" i="35"/>
  <c r="M217" i="35"/>
  <c r="M216" i="35"/>
  <c r="M215" i="35"/>
  <c r="M214" i="35"/>
  <c r="M213" i="35"/>
  <c r="M212" i="35"/>
  <c r="M211" i="35"/>
  <c r="M210" i="35"/>
  <c r="M209" i="35"/>
  <c r="M208" i="35"/>
  <c r="M207" i="35"/>
  <c r="M206" i="35"/>
  <c r="M205" i="35"/>
  <c r="M204" i="35"/>
  <c r="M203" i="35"/>
  <c r="M202" i="35"/>
  <c r="M201" i="35"/>
  <c r="M200" i="35"/>
  <c r="M199" i="35"/>
  <c r="M198" i="35"/>
  <c r="M197" i="35"/>
  <c r="M196" i="35"/>
  <c r="M195" i="35"/>
  <c r="M194" i="35"/>
  <c r="M193" i="35"/>
  <c r="M192" i="35"/>
  <c r="M191" i="35"/>
  <c r="M190" i="35"/>
  <c r="M189" i="35"/>
  <c r="M188" i="35"/>
  <c r="M187" i="35"/>
  <c r="M186" i="35"/>
  <c r="M185" i="35"/>
  <c r="M184" i="35"/>
  <c r="M183" i="35"/>
  <c r="M182" i="35"/>
  <c r="M181" i="35"/>
  <c r="M180" i="35"/>
  <c r="M179" i="35"/>
  <c r="M178" i="35"/>
  <c r="M177" i="35"/>
  <c r="M176" i="35"/>
  <c r="M175" i="35"/>
  <c r="M174" i="35"/>
  <c r="M173" i="35"/>
  <c r="M172" i="35"/>
  <c r="M171" i="35"/>
  <c r="M170" i="35"/>
  <c r="M169" i="35"/>
  <c r="M168" i="35"/>
  <c r="M167" i="35"/>
  <c r="M166" i="35"/>
  <c r="M165" i="35"/>
  <c r="M164" i="35"/>
  <c r="M163" i="35"/>
  <c r="M162" i="35"/>
  <c r="M161" i="35"/>
  <c r="M160" i="35"/>
  <c r="M159" i="35"/>
  <c r="M158" i="35"/>
  <c r="M157" i="35"/>
  <c r="M156" i="35"/>
  <c r="M155" i="35"/>
  <c r="M154" i="35"/>
  <c r="M153" i="35"/>
  <c r="M152" i="35"/>
  <c r="M151" i="35"/>
  <c r="M150" i="35"/>
  <c r="M149" i="35"/>
  <c r="M148" i="35"/>
  <c r="M147" i="35"/>
  <c r="M146" i="35"/>
  <c r="M145" i="35"/>
  <c r="M144" i="35"/>
  <c r="M143" i="35"/>
  <c r="M142" i="35"/>
  <c r="M141" i="35"/>
  <c r="M140" i="35"/>
  <c r="M139" i="35"/>
  <c r="M138" i="35"/>
  <c r="M137" i="35"/>
  <c r="M136" i="35"/>
  <c r="M135" i="35"/>
  <c r="M134" i="35"/>
  <c r="M133" i="35"/>
  <c r="M132" i="35"/>
  <c r="M131" i="35"/>
  <c r="M130" i="35"/>
  <c r="M129" i="35"/>
  <c r="M128" i="35"/>
  <c r="M127" i="35"/>
  <c r="M126" i="35"/>
  <c r="M125" i="35"/>
  <c r="M124" i="35"/>
  <c r="M123" i="35"/>
  <c r="M122" i="35"/>
  <c r="M121" i="35"/>
  <c r="M120" i="35"/>
  <c r="M119" i="35"/>
  <c r="M118" i="35"/>
  <c r="M117" i="35"/>
  <c r="M116" i="35"/>
  <c r="M115" i="35"/>
  <c r="M114" i="35"/>
  <c r="M113" i="35"/>
  <c r="M112" i="35"/>
  <c r="M111" i="35"/>
  <c r="M110" i="35"/>
  <c r="M109" i="35"/>
  <c r="M108" i="35"/>
  <c r="M107" i="35"/>
  <c r="M106" i="35"/>
  <c r="M105" i="35"/>
  <c r="M104" i="35"/>
  <c r="M103" i="35"/>
  <c r="M102" i="35"/>
  <c r="M101" i="35"/>
  <c r="M100" i="35"/>
  <c r="M99" i="35"/>
  <c r="M98" i="35"/>
  <c r="M97" i="35"/>
  <c r="M96" i="35"/>
  <c r="M95" i="35"/>
  <c r="M94" i="35"/>
  <c r="M93" i="35"/>
  <c r="M92" i="35"/>
  <c r="M91" i="35"/>
  <c r="M90" i="35"/>
  <c r="M89" i="35"/>
  <c r="M88" i="35"/>
  <c r="M87" i="35"/>
  <c r="M86" i="35"/>
  <c r="M85" i="35"/>
  <c r="M84" i="35"/>
  <c r="M83" i="35"/>
  <c r="M82" i="35"/>
  <c r="M81" i="35"/>
  <c r="M80" i="35"/>
  <c r="M79" i="35"/>
  <c r="M78" i="35"/>
  <c r="M77" i="35"/>
  <c r="M76" i="35"/>
  <c r="M75" i="35"/>
  <c r="M74" i="35"/>
  <c r="M73" i="35"/>
  <c r="M72" i="35"/>
  <c r="M71" i="35"/>
  <c r="M70" i="35"/>
  <c r="M69" i="35"/>
  <c r="M68" i="35"/>
  <c r="M67" i="35"/>
  <c r="M66" i="35"/>
  <c r="M65" i="35"/>
  <c r="M64" i="35"/>
  <c r="M63" i="35"/>
  <c r="M62" i="35"/>
  <c r="M61" i="35"/>
  <c r="M60" i="35"/>
  <c r="M59" i="35"/>
  <c r="M58" i="35"/>
  <c r="M57" i="35"/>
  <c r="M56" i="35"/>
  <c r="M55" i="35"/>
  <c r="M54" i="35"/>
  <c r="M53" i="35"/>
  <c r="M52" i="35"/>
  <c r="M51" i="35"/>
  <c r="M50" i="35"/>
  <c r="M49" i="35"/>
  <c r="M48" i="35"/>
  <c r="M47" i="35"/>
  <c r="M46" i="35"/>
  <c r="M45" i="35"/>
  <c r="M44" i="35"/>
  <c r="D44" i="35"/>
  <c r="C44" i="35"/>
  <c r="M43" i="35"/>
  <c r="D43" i="35"/>
  <c r="C43" i="35"/>
  <c r="B43" i="35" s="1"/>
  <c r="M42" i="35"/>
  <c r="D42" i="35"/>
  <c r="C42" i="35"/>
  <c r="M41" i="35"/>
  <c r="D41" i="35"/>
  <c r="C41" i="35"/>
  <c r="B41" i="35" s="1"/>
  <c r="M40" i="35"/>
  <c r="D40" i="35"/>
  <c r="C40" i="35"/>
  <c r="B40" i="35" s="1"/>
  <c r="M39" i="35"/>
  <c r="D39" i="35"/>
  <c r="C39" i="35"/>
  <c r="B39" i="35"/>
  <c r="M38" i="35"/>
  <c r="D38" i="35"/>
  <c r="C38" i="35"/>
  <c r="M37" i="35"/>
  <c r="D37" i="35"/>
  <c r="C37" i="35"/>
  <c r="M36" i="35"/>
  <c r="D36" i="35"/>
  <c r="C36" i="35"/>
  <c r="B36" i="35" s="1"/>
  <c r="M35" i="35"/>
  <c r="D35" i="35"/>
  <c r="C35" i="35"/>
  <c r="B35" i="35"/>
  <c r="M34" i="35"/>
  <c r="D34" i="35"/>
  <c r="C34" i="35"/>
  <c r="M33" i="35"/>
  <c r="D33" i="35"/>
  <c r="C33" i="35"/>
  <c r="B33" i="35" s="1"/>
  <c r="M32" i="35"/>
  <c r="D32" i="35"/>
  <c r="C32" i="35"/>
  <c r="M31" i="35"/>
  <c r="D31" i="35"/>
  <c r="C31" i="35"/>
  <c r="B31" i="35" s="1"/>
  <c r="M30" i="35"/>
  <c r="D30" i="35"/>
  <c r="C30" i="35"/>
  <c r="B30" i="35" s="1"/>
  <c r="M29" i="35"/>
  <c r="D29" i="35"/>
  <c r="C29" i="35"/>
  <c r="B29" i="35" s="1"/>
  <c r="M28" i="35"/>
  <c r="D28" i="35"/>
  <c r="C28" i="35"/>
  <c r="M27" i="35"/>
  <c r="D27" i="35"/>
  <c r="C27" i="35"/>
  <c r="B27" i="35" s="1"/>
  <c r="M26" i="35"/>
  <c r="D26" i="35"/>
  <c r="C26" i="35"/>
  <c r="B26" i="35" s="1"/>
  <c r="M25" i="35"/>
  <c r="D25" i="35"/>
  <c r="C25" i="35"/>
  <c r="B25" i="35" s="1"/>
  <c r="M24" i="35"/>
  <c r="D24" i="35"/>
  <c r="C24" i="35"/>
  <c r="M23" i="35"/>
  <c r="D23" i="35"/>
  <c r="C23" i="35"/>
  <c r="B23" i="35" s="1"/>
  <c r="M22" i="35"/>
  <c r="D22" i="35"/>
  <c r="C22" i="35"/>
  <c r="B22" i="35"/>
  <c r="M21" i="35"/>
  <c r="D21" i="35"/>
  <c r="C21" i="35"/>
  <c r="M20" i="35"/>
  <c r="D20" i="35"/>
  <c r="C20" i="35"/>
  <c r="B20" i="35" s="1"/>
  <c r="M19" i="35"/>
  <c r="D19" i="35"/>
  <c r="C19" i="35"/>
  <c r="M18" i="35"/>
  <c r="D18" i="35"/>
  <c r="C18" i="35"/>
  <c r="B18" i="35" s="1"/>
  <c r="M17" i="35"/>
  <c r="D17" i="35"/>
  <c r="C17" i="35"/>
  <c r="B17" i="35"/>
  <c r="M16" i="35"/>
  <c r="D16" i="35"/>
  <c r="C16" i="35"/>
  <c r="M15" i="35"/>
  <c r="D15" i="35"/>
  <c r="C15" i="35"/>
  <c r="M14" i="35"/>
  <c r="D14" i="35"/>
  <c r="C14" i="35"/>
  <c r="M13" i="35"/>
  <c r="D13" i="35"/>
  <c r="C13" i="35"/>
  <c r="B13" i="35" s="1"/>
  <c r="M12" i="35"/>
  <c r="D12" i="35"/>
  <c r="C12" i="35"/>
  <c r="B12" i="35" s="1"/>
  <c r="Y11" i="35"/>
  <c r="M11" i="35"/>
  <c r="D11" i="35"/>
  <c r="C11" i="35"/>
  <c r="B11" i="35" s="1"/>
  <c r="AA10" i="35"/>
  <c r="Y10" i="35" s="1"/>
  <c r="M10" i="35"/>
  <c r="D10" i="35"/>
  <c r="C10" i="35"/>
  <c r="B10" i="35" s="1"/>
  <c r="P9" i="35"/>
  <c r="M9" i="35"/>
  <c r="D9" i="35"/>
  <c r="C9" i="35"/>
  <c r="I2" i="35"/>
  <c r="G2" i="35"/>
  <c r="C2" i="35"/>
  <c r="V61" i="31"/>
  <c r="E61" i="31"/>
  <c r="E58" i="31"/>
  <c r="E55" i="31"/>
  <c r="D16" i="36" l="1"/>
  <c r="D46" i="34"/>
  <c r="M46" i="34"/>
  <c r="Q46" i="34"/>
  <c r="U46" i="34"/>
  <c r="M47" i="34"/>
  <c r="E60" i="31"/>
  <c r="V47" i="34"/>
  <c r="M12" i="34"/>
  <c r="N12" i="34" s="1"/>
  <c r="K46" i="34"/>
  <c r="O46" i="34"/>
  <c r="S46" i="34"/>
  <c r="K47" i="34"/>
  <c r="O47" i="34"/>
  <c r="S47" i="34"/>
  <c r="B24" i="35"/>
  <c r="B28" i="35"/>
  <c r="B32" i="35"/>
  <c r="B37" i="35"/>
  <c r="L46" i="34"/>
  <c r="P46" i="34"/>
  <c r="T46" i="34"/>
  <c r="L47" i="34"/>
  <c r="P47" i="34"/>
  <c r="T47" i="34"/>
  <c r="U47" i="34"/>
  <c r="B14" i="35"/>
  <c r="B15" i="35"/>
  <c r="B16" i="35"/>
  <c r="B19" i="35"/>
  <c r="B21" i="35"/>
  <c r="B34" i="35"/>
  <c r="B38" i="35"/>
  <c r="B42" i="35"/>
  <c r="B44" i="35"/>
  <c r="T12" i="34"/>
  <c r="O12" i="34"/>
  <c r="S12" i="34"/>
  <c r="H15" i="36"/>
  <c r="F15" i="36"/>
  <c r="H31" i="35"/>
  <c r="R21" i="35" s="1"/>
  <c r="E16" i="35"/>
  <c r="E9" i="35"/>
  <c r="M369" i="35"/>
  <c r="E10" i="35"/>
  <c r="F10" i="35" s="1"/>
  <c r="A10" i="35" s="1"/>
  <c r="E13" i="35"/>
  <c r="F13" i="35" s="1"/>
  <c r="A13" i="35" s="1"/>
  <c r="E15" i="35"/>
  <c r="E17" i="35"/>
  <c r="F17" i="35" s="1"/>
  <c r="A17" i="35" s="1"/>
  <c r="E22" i="35"/>
  <c r="F22" i="35" s="1"/>
  <c r="A22" i="35" s="1"/>
  <c r="E24" i="35"/>
  <c r="F24" i="35" s="1"/>
  <c r="A24" i="35" s="1"/>
  <c r="E25" i="35"/>
  <c r="F25" i="35" s="1"/>
  <c r="A25" i="35" s="1"/>
  <c r="E26" i="35"/>
  <c r="F26" i="35" s="1"/>
  <c r="A26" i="35" s="1"/>
  <c r="E27" i="35"/>
  <c r="F27" i="35" s="1"/>
  <c r="A27" i="35" s="1"/>
  <c r="E28" i="35"/>
  <c r="F28" i="35" s="1"/>
  <c r="A28" i="35" s="1"/>
  <c r="E29" i="35"/>
  <c r="F29" i="35" s="1"/>
  <c r="A29" i="35" s="1"/>
  <c r="E30" i="35"/>
  <c r="F30" i="35" s="1"/>
  <c r="A30" i="35" s="1"/>
  <c r="E31" i="35"/>
  <c r="F31" i="35" s="1"/>
  <c r="A31" i="35" s="1"/>
  <c r="E32" i="35"/>
  <c r="F32" i="35" s="1"/>
  <c r="A32" i="35" s="1"/>
  <c r="E33" i="35"/>
  <c r="E35" i="35"/>
  <c r="F35" i="35" s="1"/>
  <c r="A35" i="35" s="1"/>
  <c r="E37" i="35"/>
  <c r="E39" i="35"/>
  <c r="F39" i="35" s="1"/>
  <c r="A39" i="35" s="1"/>
  <c r="E41" i="35"/>
  <c r="F41" i="35" s="1"/>
  <c r="A41" i="35" s="1"/>
  <c r="D45" i="35"/>
  <c r="B9" i="35"/>
  <c r="AA9" i="35"/>
  <c r="Y9" i="35" s="1"/>
  <c r="E11" i="35"/>
  <c r="F11" i="35" s="1"/>
  <c r="A11" i="35" s="1"/>
  <c r="E12" i="35"/>
  <c r="F12" i="35" s="1"/>
  <c r="A12" i="35" s="1"/>
  <c r="E14" i="35"/>
  <c r="F14" i="35" s="1"/>
  <c r="A14" i="35" s="1"/>
  <c r="E18" i="35"/>
  <c r="F18" i="35" s="1"/>
  <c r="A18" i="35" s="1"/>
  <c r="E19" i="35"/>
  <c r="E20" i="35"/>
  <c r="F20" i="35" s="1"/>
  <c r="A20" i="35" s="1"/>
  <c r="E21" i="35"/>
  <c r="E23" i="35"/>
  <c r="F23" i="35" s="1"/>
  <c r="A23" i="35" s="1"/>
  <c r="F33" i="35"/>
  <c r="E34" i="35"/>
  <c r="F34" i="35" s="1"/>
  <c r="A34" i="35" s="1"/>
  <c r="E36" i="35"/>
  <c r="F36" i="35" s="1"/>
  <c r="A36" i="35" s="1"/>
  <c r="E38" i="35"/>
  <c r="E40" i="35"/>
  <c r="F40" i="35" s="1"/>
  <c r="A40" i="35" s="1"/>
  <c r="E42" i="35"/>
  <c r="E43" i="35"/>
  <c r="F43" i="35" s="1"/>
  <c r="A43" i="35" s="1"/>
  <c r="E44" i="35"/>
  <c r="C45" i="35"/>
  <c r="E45" i="35"/>
  <c r="D46" i="35"/>
  <c r="N58" i="31"/>
  <c r="A18" i="1"/>
  <c r="A19" i="1"/>
  <c r="A20" i="1"/>
  <c r="F24" i="25"/>
  <c r="E24" i="25"/>
  <c r="D24" i="25"/>
  <c r="F20" i="25"/>
  <c r="F25" i="25" s="1"/>
  <c r="E20" i="25"/>
  <c r="E25" i="25" s="1"/>
  <c r="D20" i="25"/>
  <c r="D25" i="25" s="1"/>
  <c r="H43" i="35" l="1"/>
  <c r="R22" i="35" s="1"/>
  <c r="F37" i="35"/>
  <c r="A37" i="35" s="1"/>
  <c r="F42" i="35"/>
  <c r="A42" i="35" s="1"/>
  <c r="F19" i="35"/>
  <c r="A19" i="35" s="1"/>
  <c r="F15" i="35"/>
  <c r="A15" i="35" s="1"/>
  <c r="F44" i="35"/>
  <c r="A44" i="35" s="1"/>
  <c r="F38" i="35"/>
  <c r="A38" i="35" s="1"/>
  <c r="F16" i="35"/>
  <c r="A16" i="35" s="1"/>
  <c r="P12" i="34"/>
  <c r="V12" i="34" s="1"/>
  <c r="U12" i="34"/>
  <c r="E16" i="36"/>
  <c r="F16" i="36"/>
  <c r="B45" i="35"/>
  <c r="E46" i="35"/>
  <c r="C46" i="35"/>
  <c r="A33" i="35"/>
  <c r="H32" i="35"/>
  <c r="S21" i="35" s="1"/>
  <c r="Q21" i="35" s="1"/>
  <c r="F21" i="35"/>
  <c r="D47" i="35"/>
  <c r="H44" i="35"/>
  <c r="S22" i="35" s="1"/>
  <c r="Q22" i="35" s="1"/>
  <c r="H19" i="35"/>
  <c r="R20" i="35" s="1"/>
  <c r="F9" i="35"/>
  <c r="H20" i="35"/>
  <c r="S20" i="35" s="1"/>
  <c r="D26" i="25"/>
  <c r="D27" i="25" s="1"/>
  <c r="I24" i="24"/>
  <c r="J22" i="24" s="1"/>
  <c r="G17" i="24"/>
  <c r="F8" i="24"/>
  <c r="J21" i="24" l="1"/>
  <c r="H42" i="35"/>
  <c r="Q20" i="35"/>
  <c r="J19" i="24"/>
  <c r="J23" i="24"/>
  <c r="E26" i="25"/>
  <c r="E27" i="25" s="1"/>
  <c r="G16" i="36"/>
  <c r="E17" i="36"/>
  <c r="G17" i="36" s="1"/>
  <c r="H17" i="36" s="1"/>
  <c r="F17" i="36"/>
  <c r="A9" i="35"/>
  <c r="H18" i="35"/>
  <c r="B46" i="35"/>
  <c r="C47" i="35"/>
  <c r="E47" i="35"/>
  <c r="F45" i="35"/>
  <c r="D48" i="35"/>
  <c r="H30" i="35"/>
  <c r="A21" i="35"/>
  <c r="C48" i="35"/>
  <c r="D49" i="35"/>
  <c r="J17" i="24"/>
  <c r="J18" i="24"/>
  <c r="J20" i="24"/>
  <c r="B48" i="35" l="1"/>
  <c r="E49" i="35"/>
  <c r="E18" i="36"/>
  <c r="G18" i="36" s="1"/>
  <c r="H18" i="36" s="1"/>
  <c r="F18" i="36"/>
  <c r="H16" i="36"/>
  <c r="A45" i="35"/>
  <c r="C49" i="35"/>
  <c r="C50" i="35" s="1"/>
  <c r="B50" i="35" s="1"/>
  <c r="F46" i="35"/>
  <c r="A46" i="35" s="1"/>
  <c r="D50" i="35"/>
  <c r="B47" i="35"/>
  <c r="E48" i="35"/>
  <c r="F48" i="35" s="1"/>
  <c r="A48" i="35" s="1"/>
  <c r="J24" i="24"/>
  <c r="E19" i="36" l="1"/>
  <c r="F19" i="36"/>
  <c r="C51" i="35"/>
  <c r="C52" i="35" s="1"/>
  <c r="E51" i="35"/>
  <c r="E50" i="35"/>
  <c r="F50" i="35" s="1"/>
  <c r="F47" i="35"/>
  <c r="B49" i="35"/>
  <c r="F49" i="35" s="1"/>
  <c r="A49" i="35" s="1"/>
  <c r="D51" i="35"/>
  <c r="D17" i="24"/>
  <c r="B29" i="24" s="1"/>
  <c r="G8" i="24" s="1"/>
  <c r="E8" i="24"/>
  <c r="E20" i="36" l="1"/>
  <c r="G20" i="36" s="1"/>
  <c r="H20" i="36" s="1"/>
  <c r="F20" i="36"/>
  <c r="G19" i="36"/>
  <c r="A50" i="35"/>
  <c r="B51" i="35"/>
  <c r="F51" i="35" s="1"/>
  <c r="A51" i="35" s="1"/>
  <c r="E52" i="35"/>
  <c r="A47" i="35"/>
  <c r="D52" i="35"/>
  <c r="B52" i="35" s="1"/>
  <c r="C53" i="35"/>
  <c r="B54" i="24"/>
  <c r="D54" i="24" s="1"/>
  <c r="B53" i="24"/>
  <c r="D53" i="24" s="1"/>
  <c r="B52" i="24"/>
  <c r="D52" i="24" s="1"/>
  <c r="B51" i="24"/>
  <c r="D51" i="24" s="1"/>
  <c r="H19" i="36" l="1"/>
  <c r="E21" i="36"/>
  <c r="G21" i="36" s="1"/>
  <c r="H21" i="36" s="1"/>
  <c r="F21" i="36"/>
  <c r="F52" i="35"/>
  <c r="E53" i="35"/>
  <c r="D53" i="35"/>
  <c r="D54" i="35" s="1"/>
  <c r="D55" i="35" s="1"/>
  <c r="D56" i="35"/>
  <c r="D57" i="35" s="1"/>
  <c r="D58" i="35" s="1"/>
  <c r="D59" i="35" s="1"/>
  <c r="D60" i="35" s="1"/>
  <c r="D61" i="35" s="1"/>
  <c r="D62" i="35" s="1"/>
  <c r="D63" i="35" s="1"/>
  <c r="D64" i="35" s="1"/>
  <c r="D65" i="35" s="1"/>
  <c r="D66" i="35" s="1"/>
  <c r="D67" i="35" s="1"/>
  <c r="D68" i="35" s="1"/>
  <c r="D69" i="35" s="1"/>
  <c r="D70" i="35" s="1"/>
  <c r="D71" i="35" s="1"/>
  <c r="D72" i="35" s="1"/>
  <c r="D73" i="35" s="1"/>
  <c r="D74" i="35" s="1"/>
  <c r="D75" i="35" s="1"/>
  <c r="D76" i="35" s="1"/>
  <c r="D77" i="35" s="1"/>
  <c r="D78" i="35" s="1"/>
  <c r="D79" i="35" s="1"/>
  <c r="D80" i="35" s="1"/>
  <c r="D81" i="35" s="1"/>
  <c r="D82" i="35" s="1"/>
  <c r="D83" i="35" s="1"/>
  <c r="D84" i="35" s="1"/>
  <c r="D85" i="35" s="1"/>
  <c r="D86" i="35" s="1"/>
  <c r="D87" i="35" s="1"/>
  <c r="D88" i="35" s="1"/>
  <c r="D89" i="35" s="1"/>
  <c r="D90" i="35" s="1"/>
  <c r="D91" i="35" s="1"/>
  <c r="D92" i="35" s="1"/>
  <c r="D93" i="35" s="1"/>
  <c r="D94" i="35" s="1"/>
  <c r="D95" i="35" s="1"/>
  <c r="D96" i="35" s="1"/>
  <c r="D97" i="35" s="1"/>
  <c r="D98" i="35" s="1"/>
  <c r="D99" i="35" s="1"/>
  <c r="D100" i="35" s="1"/>
  <c r="D101" i="35" s="1"/>
  <c r="D102" i="35" s="1"/>
  <c r="D103" i="35" s="1"/>
  <c r="D104" i="35" s="1"/>
  <c r="D105" i="35" s="1"/>
  <c r="D106" i="35" s="1"/>
  <c r="D107" i="35" s="1"/>
  <c r="D108" i="35" s="1"/>
  <c r="D109" i="35" s="1"/>
  <c r="D110" i="35" s="1"/>
  <c r="D111" i="35" s="1"/>
  <c r="D112" i="35" s="1"/>
  <c r="D113" i="35" s="1"/>
  <c r="D114" i="35" s="1"/>
  <c r="D115" i="35" s="1"/>
  <c r="D116" i="35" s="1"/>
  <c r="D117" i="35" s="1"/>
  <c r="D118" i="35" s="1"/>
  <c r="D119" i="35" s="1"/>
  <c r="D120" i="35" s="1"/>
  <c r="D121" i="35" s="1"/>
  <c r="D122" i="35" s="1"/>
  <c r="D123" i="35" s="1"/>
  <c r="D124" i="35" s="1"/>
  <c r="D125" i="35" s="1"/>
  <c r="D126" i="35" s="1"/>
  <c r="D127" i="35" s="1"/>
  <c r="D128" i="35" s="1"/>
  <c r="D129" i="35" s="1"/>
  <c r="D130" i="35" s="1"/>
  <c r="D131" i="35" s="1"/>
  <c r="D132" i="35" s="1"/>
  <c r="D133" i="35" s="1"/>
  <c r="D134" i="35" s="1"/>
  <c r="D135" i="35" s="1"/>
  <c r="D136" i="35" s="1"/>
  <c r="D137" i="35" s="1"/>
  <c r="D138" i="35" s="1"/>
  <c r="D139" i="35" s="1"/>
  <c r="D140" i="35" s="1"/>
  <c r="D141" i="35" s="1"/>
  <c r="D142" i="35" s="1"/>
  <c r="D143" i="35" s="1"/>
  <c r="D144" i="35" s="1"/>
  <c r="D145" i="35" s="1"/>
  <c r="D146" i="35" s="1"/>
  <c r="D147" i="35" s="1"/>
  <c r="D148" i="35" s="1"/>
  <c r="D149" i="35" s="1"/>
  <c r="D150" i="35" s="1"/>
  <c r="D151" i="35" s="1"/>
  <c r="D152" i="35" s="1"/>
  <c r="D153" i="35" s="1"/>
  <c r="D154" i="35" s="1"/>
  <c r="D155" i="35" s="1"/>
  <c r="D156" i="35" s="1"/>
  <c r="D157" i="35" s="1"/>
  <c r="D158" i="35" s="1"/>
  <c r="D159" i="35" s="1"/>
  <c r="D160" i="35" s="1"/>
  <c r="D161" i="35" s="1"/>
  <c r="D162" i="35" s="1"/>
  <c r="D163" i="35" s="1"/>
  <c r="D164" i="35" s="1"/>
  <c r="D165" i="35" s="1"/>
  <c r="D166" i="35" s="1"/>
  <c r="D167" i="35" s="1"/>
  <c r="D168" i="35" s="1"/>
  <c r="D169" i="35" s="1"/>
  <c r="D170" i="35" s="1"/>
  <c r="D171" i="35" s="1"/>
  <c r="D172" i="35" s="1"/>
  <c r="D173" i="35" s="1"/>
  <c r="D174" i="35" s="1"/>
  <c r="D175" i="35" s="1"/>
  <c r="D176" i="35" s="1"/>
  <c r="D177" i="35" s="1"/>
  <c r="D178" i="35" s="1"/>
  <c r="D179" i="35" s="1"/>
  <c r="D180" i="35" s="1"/>
  <c r="D181" i="35" s="1"/>
  <c r="D182" i="35" s="1"/>
  <c r="D183" i="35" s="1"/>
  <c r="D184" i="35" s="1"/>
  <c r="D185" i="35" s="1"/>
  <c r="D186" i="35" s="1"/>
  <c r="D187" i="35" s="1"/>
  <c r="D188" i="35" s="1"/>
  <c r="D189" i="35" s="1"/>
  <c r="D190" i="35" s="1"/>
  <c r="D191" i="35" s="1"/>
  <c r="D192" i="35" s="1"/>
  <c r="D193" i="35" s="1"/>
  <c r="D194" i="35" s="1"/>
  <c r="D195" i="35" s="1"/>
  <c r="D196" i="35" s="1"/>
  <c r="D197" i="35" s="1"/>
  <c r="D198" i="35" s="1"/>
  <c r="D199" i="35" s="1"/>
  <c r="D200" i="35" s="1"/>
  <c r="D201" i="35" s="1"/>
  <c r="D202" i="35" s="1"/>
  <c r="D203" i="35" s="1"/>
  <c r="D204" i="35" s="1"/>
  <c r="D205" i="35" s="1"/>
  <c r="D206" i="35" s="1"/>
  <c r="D207" i="35" s="1"/>
  <c r="D208" i="35" s="1"/>
  <c r="D209" i="35" s="1"/>
  <c r="D210" i="35" s="1"/>
  <c r="D211" i="35" s="1"/>
  <c r="D212" i="35" s="1"/>
  <c r="D213" i="35" s="1"/>
  <c r="D214" i="35" s="1"/>
  <c r="D215" i="35" s="1"/>
  <c r="D216" i="35" s="1"/>
  <c r="D217" i="35" s="1"/>
  <c r="D218" i="35" s="1"/>
  <c r="D219" i="35" s="1"/>
  <c r="D220" i="35" s="1"/>
  <c r="D221" i="35" s="1"/>
  <c r="D222" i="35" s="1"/>
  <c r="D223" i="35" s="1"/>
  <c r="D224" i="35" s="1"/>
  <c r="D225" i="35" s="1"/>
  <c r="D226" i="35" s="1"/>
  <c r="D227" i="35" s="1"/>
  <c r="D228" i="35" s="1"/>
  <c r="D229" i="35" s="1"/>
  <c r="D230" i="35" s="1"/>
  <c r="D231" i="35" s="1"/>
  <c r="D232" i="35" s="1"/>
  <c r="D233" i="35" s="1"/>
  <c r="D234" i="35" s="1"/>
  <c r="D235" i="35" s="1"/>
  <c r="D236" i="35" s="1"/>
  <c r="D237" i="35" s="1"/>
  <c r="D238" i="35" s="1"/>
  <c r="D239" i="35" s="1"/>
  <c r="D240" i="35" s="1"/>
  <c r="D241" i="35" s="1"/>
  <c r="D242" i="35" s="1"/>
  <c r="D243" i="35" s="1"/>
  <c r="D244" i="35" s="1"/>
  <c r="D245" i="35" s="1"/>
  <c r="D246" i="35" s="1"/>
  <c r="D247" i="35" s="1"/>
  <c r="D248" i="35" s="1"/>
  <c r="D249" i="35" s="1"/>
  <c r="D250" i="35" s="1"/>
  <c r="D251" i="35" s="1"/>
  <c r="D252" i="35" s="1"/>
  <c r="D253" i="35" s="1"/>
  <c r="D254" i="35" s="1"/>
  <c r="D255" i="35" s="1"/>
  <c r="D256" i="35" s="1"/>
  <c r="D257" i="35" s="1"/>
  <c r="D258" i="35" s="1"/>
  <c r="D259" i="35" s="1"/>
  <c r="D260" i="35" s="1"/>
  <c r="D261" i="35" s="1"/>
  <c r="D262" i="35" s="1"/>
  <c r="D263" i="35" s="1"/>
  <c r="D264" i="35" s="1"/>
  <c r="D265" i="35" s="1"/>
  <c r="D266" i="35" s="1"/>
  <c r="D267" i="35" s="1"/>
  <c r="D268" i="35" s="1"/>
  <c r="D269" i="35" s="1"/>
  <c r="D270" i="35" s="1"/>
  <c r="D271" i="35" s="1"/>
  <c r="D272" i="35" s="1"/>
  <c r="D273" i="35" s="1"/>
  <c r="D274" i="35" s="1"/>
  <c r="D275" i="35" s="1"/>
  <c r="D276" i="35" s="1"/>
  <c r="D277" i="35" s="1"/>
  <c r="D278" i="35" s="1"/>
  <c r="D279" i="35" s="1"/>
  <c r="D280" i="35" s="1"/>
  <c r="D281" i="35" s="1"/>
  <c r="D282" i="35" s="1"/>
  <c r="D283" i="35" s="1"/>
  <c r="D284" i="35" s="1"/>
  <c r="D285" i="35" s="1"/>
  <c r="D286" i="35" s="1"/>
  <c r="D287" i="35" s="1"/>
  <c r="D288" i="35" s="1"/>
  <c r="D289" i="35" s="1"/>
  <c r="D290" i="35" s="1"/>
  <c r="D291" i="35" s="1"/>
  <c r="D292" i="35" s="1"/>
  <c r="D293" i="35" s="1"/>
  <c r="D294" i="35" s="1"/>
  <c r="D295" i="35" s="1"/>
  <c r="D296" i="35" s="1"/>
  <c r="C54" i="35"/>
  <c r="F18" i="23"/>
  <c r="F19" i="23"/>
  <c r="F20" i="23"/>
  <c r="F21" i="23"/>
  <c r="F22" i="23"/>
  <c r="F23" i="23"/>
  <c r="F24" i="23"/>
  <c r="F25" i="23"/>
  <c r="F26" i="23"/>
  <c r="F27" i="23"/>
  <c r="F28" i="23"/>
  <c r="F29" i="23"/>
  <c r="F30" i="23"/>
  <c r="F31" i="23"/>
  <c r="F32" i="23"/>
  <c r="F33" i="23"/>
  <c r="F34" i="23"/>
  <c r="F35" i="23"/>
  <c r="F36" i="23"/>
  <c r="F37" i="23"/>
  <c r="F17" i="23"/>
  <c r="A17" i="1"/>
  <c r="A21" i="1"/>
  <c r="A22" i="1"/>
  <c r="A23" i="1"/>
  <c r="A24" i="1"/>
  <c r="E54" i="35" l="1"/>
  <c r="E22" i="36"/>
  <c r="G22" i="36" s="1"/>
  <c r="H22" i="36" s="1"/>
  <c r="F22" i="36"/>
  <c r="D357" i="35"/>
  <c r="D297" i="35"/>
  <c r="D298" i="35" s="1"/>
  <c r="D299" i="35" s="1"/>
  <c r="D300" i="35" s="1"/>
  <c r="D301" i="35" s="1"/>
  <c r="D302" i="35" s="1"/>
  <c r="D303" i="35" s="1"/>
  <c r="D304" i="35" s="1"/>
  <c r="D305" i="35" s="1"/>
  <c r="D306" i="35" s="1"/>
  <c r="D307" i="35" s="1"/>
  <c r="D308" i="35" s="1"/>
  <c r="D309" i="35" s="1"/>
  <c r="D310" i="35" s="1"/>
  <c r="D311" i="35" s="1"/>
  <c r="D312" i="35" s="1"/>
  <c r="D313" i="35" s="1"/>
  <c r="D314" i="35" s="1"/>
  <c r="D315" i="35" s="1"/>
  <c r="D316" i="35" s="1"/>
  <c r="D317" i="35" s="1"/>
  <c r="D318" i="35" s="1"/>
  <c r="D319" i="35" s="1"/>
  <c r="D320" i="35" s="1"/>
  <c r="D321" i="35" s="1"/>
  <c r="D322" i="35" s="1"/>
  <c r="D323" i="35" s="1"/>
  <c r="D324" i="35" s="1"/>
  <c r="D325" i="35" s="1"/>
  <c r="D326" i="35" s="1"/>
  <c r="D327" i="35" s="1"/>
  <c r="D328" i="35" s="1"/>
  <c r="D329" i="35" s="1"/>
  <c r="D330" i="35" s="1"/>
  <c r="D331" i="35" s="1"/>
  <c r="D332" i="35" s="1"/>
  <c r="D333" i="35" s="1"/>
  <c r="D334" i="35" s="1"/>
  <c r="D335" i="35" s="1"/>
  <c r="D336" i="35" s="1"/>
  <c r="D337" i="35" s="1"/>
  <c r="D338" i="35" s="1"/>
  <c r="D339" i="35" s="1"/>
  <c r="D340" i="35" s="1"/>
  <c r="D341" i="35" s="1"/>
  <c r="D342" i="35" s="1"/>
  <c r="D343" i="35" s="1"/>
  <c r="D344" i="35" s="1"/>
  <c r="D345" i="35" s="1"/>
  <c r="D346" i="35" s="1"/>
  <c r="D347" i="35" s="1"/>
  <c r="D348" i="35" s="1"/>
  <c r="D349" i="35" s="1"/>
  <c r="D350" i="35" s="1"/>
  <c r="D351" i="35" s="1"/>
  <c r="D352" i="35" s="1"/>
  <c r="D353" i="35" s="1"/>
  <c r="D354" i="35" s="1"/>
  <c r="D355" i="35" s="1"/>
  <c r="D356" i="35" s="1"/>
  <c r="B53" i="35"/>
  <c r="B54" i="35"/>
  <c r="F54" i="35" s="1"/>
  <c r="A54" i="35" s="1"/>
  <c r="E55" i="35"/>
  <c r="C55" i="35"/>
  <c r="A52" i="35"/>
  <c r="A16" i="1"/>
  <c r="A15" i="1"/>
  <c r="A14" i="1"/>
  <c r="A13" i="1"/>
  <c r="A12" i="1"/>
  <c r="A11" i="1"/>
  <c r="A10" i="1"/>
  <c r="A9" i="1"/>
  <c r="A8" i="1"/>
  <c r="A7" i="1"/>
  <c r="A6" i="1"/>
  <c r="A5" i="1"/>
  <c r="E23" i="36" l="1"/>
  <c r="G23" i="36" s="1"/>
  <c r="H23" i="36" s="1"/>
  <c r="F23" i="36"/>
  <c r="B55" i="35"/>
  <c r="F55" i="35" s="1"/>
  <c r="A55" i="35" s="1"/>
  <c r="E56" i="35"/>
  <c r="H56" i="35" s="1"/>
  <c r="S23" i="35" s="1"/>
  <c r="C56" i="35"/>
  <c r="F53" i="35"/>
  <c r="D358" i="35"/>
  <c r="D359" i="35" s="1"/>
  <c r="D360" i="35" s="1"/>
  <c r="D361" i="35" s="1"/>
  <c r="D362" i="35" s="1"/>
  <c r="D363" i="35" s="1"/>
  <c r="D364" i="35" s="1"/>
  <c r="D365" i="35" s="1"/>
  <c r="D366" i="35" s="1"/>
  <c r="D367" i="35" s="1"/>
  <c r="D368" i="35" s="1"/>
  <c r="D369" i="35" s="1"/>
  <c r="E24" i="36" l="1"/>
  <c r="G24" i="36" s="1"/>
  <c r="H24" i="36" s="1"/>
  <c r="F24" i="36"/>
  <c r="A53" i="35"/>
  <c r="B56" i="35"/>
  <c r="C57" i="35"/>
  <c r="E57" i="35"/>
  <c r="E25" i="36" l="1"/>
  <c r="G25" i="36" s="1"/>
  <c r="H25" i="36" s="1"/>
  <c r="F25" i="36"/>
  <c r="F56" i="35"/>
  <c r="H55" i="35"/>
  <c r="R23" i="35" s="1"/>
  <c r="Q23" i="35" s="1"/>
  <c r="B57" i="35"/>
  <c r="C58" i="35"/>
  <c r="E58" i="35"/>
  <c r="E26" i="36" l="1"/>
  <c r="G26" i="36" s="1"/>
  <c r="H26" i="36" s="1"/>
  <c r="F26" i="36"/>
  <c r="B58" i="35"/>
  <c r="F58" i="35" s="1"/>
  <c r="A58" i="35" s="1"/>
  <c r="C59" i="35"/>
  <c r="E59" i="35"/>
  <c r="F57" i="35"/>
  <c r="A56" i="35"/>
  <c r="H54" i="35"/>
  <c r="O24" i="35"/>
  <c r="E27" i="36" l="1"/>
  <c r="G27" i="36" s="1"/>
  <c r="H27" i="36" s="1"/>
  <c r="F27" i="36"/>
  <c r="A57" i="35"/>
  <c r="O21" i="35"/>
  <c r="O22" i="35"/>
  <c r="O20" i="35"/>
  <c r="O23" i="35"/>
  <c r="B59" i="35"/>
  <c r="E60" i="35"/>
  <c r="C60" i="35"/>
  <c r="E28" i="36" l="1"/>
  <c r="G28" i="36" s="1"/>
  <c r="H28" i="36" s="1"/>
  <c r="F28" i="36"/>
  <c r="B60" i="35"/>
  <c r="F60" i="35" s="1"/>
  <c r="A60" i="35" s="1"/>
  <c r="E61" i="35"/>
  <c r="C61" i="35"/>
  <c r="F59" i="35"/>
  <c r="Q26" i="35"/>
  <c r="Q27" i="35" s="1"/>
  <c r="Q25" i="35"/>
  <c r="Q28" i="35" s="1"/>
  <c r="Q29" i="35" l="1"/>
  <c r="E29" i="36"/>
  <c r="G29" i="36" s="1"/>
  <c r="H29" i="36" s="1"/>
  <c r="F29" i="36"/>
  <c r="A59" i="35"/>
  <c r="B61" i="35"/>
  <c r="C62" i="35"/>
  <c r="E62" i="35"/>
  <c r="E30" i="36" l="1"/>
  <c r="G30" i="36" s="1"/>
  <c r="H30" i="36" s="1"/>
  <c r="F30" i="36"/>
  <c r="B62" i="35"/>
  <c r="F62" i="35" s="1"/>
  <c r="A62" i="35" s="1"/>
  <c r="C63" i="35"/>
  <c r="E63" i="35"/>
  <c r="F61" i="35"/>
  <c r="E31" i="36" l="1"/>
  <c r="G31" i="36" s="1"/>
  <c r="H31" i="36" s="1"/>
  <c r="F31" i="36"/>
  <c r="A61" i="35"/>
  <c r="B63" i="35"/>
  <c r="E64" i="35"/>
  <c r="C64" i="35"/>
  <c r="E32" i="36" l="1"/>
  <c r="G32" i="36" s="1"/>
  <c r="H32" i="36" s="1"/>
  <c r="F32" i="36"/>
  <c r="B64" i="35"/>
  <c r="F64" i="35" s="1"/>
  <c r="A64" i="35" s="1"/>
  <c r="C65" i="35"/>
  <c r="E65" i="35"/>
  <c r="F63" i="35"/>
  <c r="E33" i="36" l="1"/>
  <c r="G33" i="36" s="1"/>
  <c r="H33" i="36" s="1"/>
  <c r="F33" i="36"/>
  <c r="A63" i="35"/>
  <c r="B65" i="35"/>
  <c r="E66" i="35"/>
  <c r="C66" i="35"/>
  <c r="E34" i="36" l="1"/>
  <c r="F34" i="36"/>
  <c r="B66" i="35"/>
  <c r="F66" i="35" s="1"/>
  <c r="A66" i="35" s="1"/>
  <c r="C67" i="35"/>
  <c r="E67" i="35"/>
  <c r="F65" i="35"/>
  <c r="G34" i="36" l="1"/>
  <c r="E35" i="36"/>
  <c r="F35" i="36" s="1"/>
  <c r="A65" i="35"/>
  <c r="B67" i="35"/>
  <c r="F67" i="35" s="1"/>
  <c r="A67" i="35" s="1"/>
  <c r="E68" i="35"/>
  <c r="H68" i="35" s="1"/>
  <c r="C68" i="35"/>
  <c r="H34" i="36" l="1"/>
  <c r="G35" i="36"/>
  <c r="B68" i="35"/>
  <c r="E69" i="35"/>
  <c r="C69" i="35"/>
  <c r="B69" i="35" l="1"/>
  <c r="E70" i="35"/>
  <c r="C70" i="35"/>
  <c r="F68" i="35"/>
  <c r="H67" i="35"/>
  <c r="A68" i="35" l="1"/>
  <c r="H66" i="35"/>
  <c r="B70" i="35"/>
  <c r="F70" i="35" s="1"/>
  <c r="A70" i="35" s="1"/>
  <c r="E71" i="35"/>
  <c r="C71" i="35"/>
  <c r="F69" i="35"/>
  <c r="A69" i="35" l="1"/>
  <c r="B71" i="35"/>
  <c r="C72" i="35"/>
  <c r="E72" i="35"/>
  <c r="B72" i="35" l="1"/>
  <c r="F72" i="35" s="1"/>
  <c r="A72" i="35" s="1"/>
  <c r="C73" i="35"/>
  <c r="E73" i="35"/>
  <c r="F71" i="35"/>
  <c r="A71" i="35" l="1"/>
  <c r="B73" i="35"/>
  <c r="E74" i="35"/>
  <c r="C74" i="35"/>
  <c r="B74" i="35" l="1"/>
  <c r="F74" i="35" s="1"/>
  <c r="A74" i="35" s="1"/>
  <c r="E75" i="35"/>
  <c r="C75" i="35"/>
  <c r="F73" i="35"/>
  <c r="A73" i="35" l="1"/>
  <c r="B75" i="35"/>
  <c r="C76" i="35"/>
  <c r="E76" i="35"/>
  <c r="B76" i="35" l="1"/>
  <c r="F76" i="35" s="1"/>
  <c r="A76" i="35" s="1"/>
  <c r="C77" i="35"/>
  <c r="E77" i="35"/>
  <c r="F75" i="35"/>
  <c r="A75" i="35" l="1"/>
  <c r="B77" i="35"/>
  <c r="E78" i="35"/>
  <c r="C78" i="35"/>
  <c r="B78" i="35" l="1"/>
  <c r="F78" i="35" s="1"/>
  <c r="A78" i="35" s="1"/>
  <c r="E79" i="35"/>
  <c r="C79" i="35"/>
  <c r="F77" i="35"/>
  <c r="A77" i="35" l="1"/>
  <c r="B79" i="35"/>
  <c r="F79" i="35" s="1"/>
  <c r="A79" i="35" s="1"/>
  <c r="E80" i="35"/>
  <c r="H80" i="35" s="1"/>
  <c r="C80" i="35"/>
  <c r="B80" i="35" l="1"/>
  <c r="C81" i="35"/>
  <c r="E81" i="35"/>
  <c r="B81" i="35" l="1"/>
  <c r="E82" i="35"/>
  <c r="C82" i="35"/>
  <c r="F80" i="35"/>
  <c r="H79" i="35"/>
  <c r="A80" i="35" l="1"/>
  <c r="H78" i="35"/>
  <c r="B82" i="35"/>
  <c r="F82" i="35" s="1"/>
  <c r="A82" i="35" s="1"/>
  <c r="C83" i="35"/>
  <c r="E83" i="35"/>
  <c r="F81" i="35"/>
  <c r="A81" i="35" l="1"/>
  <c r="B83" i="35"/>
  <c r="C84" i="35"/>
  <c r="E84" i="35"/>
  <c r="F83" i="35" l="1"/>
  <c r="B84" i="35"/>
  <c r="F84" i="35" s="1"/>
  <c r="A84" i="35" s="1"/>
  <c r="E85" i="35"/>
  <c r="C85" i="35"/>
  <c r="B85" i="35" l="1"/>
  <c r="F85" i="35" s="1"/>
  <c r="A85" i="35" s="1"/>
  <c r="E86" i="35"/>
  <c r="C86" i="35"/>
  <c r="A83" i="35"/>
  <c r="B86" i="35" l="1"/>
  <c r="C87" i="35"/>
  <c r="E87" i="35"/>
  <c r="B87" i="35" l="1"/>
  <c r="F87" i="35" s="1"/>
  <c r="A87" i="35" s="1"/>
  <c r="C88" i="35"/>
  <c r="E88" i="35"/>
  <c r="F86" i="35"/>
  <c r="A86" i="35" l="1"/>
  <c r="B88" i="35"/>
  <c r="E89" i="35"/>
  <c r="C89" i="35"/>
  <c r="B89" i="35" l="1"/>
  <c r="F89" i="35" s="1"/>
  <c r="A89" i="35" s="1"/>
  <c r="C90" i="35"/>
  <c r="E90" i="35"/>
  <c r="F88" i="35"/>
  <c r="A88" i="35" l="1"/>
  <c r="B90" i="35"/>
  <c r="F90" i="35" s="1"/>
  <c r="A90" i="35" s="1"/>
  <c r="C91" i="35"/>
  <c r="E91" i="35"/>
  <c r="B91" i="35" l="1"/>
  <c r="F91" i="35" s="1"/>
  <c r="A91" i="35" s="1"/>
  <c r="C92" i="35"/>
  <c r="E92" i="35"/>
  <c r="H92" i="35" s="1"/>
  <c r="B92" i="35" l="1"/>
  <c r="C93" i="35"/>
  <c r="E93" i="35"/>
  <c r="B93" i="35" l="1"/>
  <c r="E94" i="35"/>
  <c r="C94" i="35"/>
  <c r="F92" i="35"/>
  <c r="H91" i="35"/>
  <c r="A92" i="35" l="1"/>
  <c r="H90" i="35"/>
  <c r="B94" i="35"/>
  <c r="F94" i="35" s="1"/>
  <c r="A94" i="35" s="1"/>
  <c r="C95" i="35"/>
  <c r="E95" i="35"/>
  <c r="F93" i="35"/>
  <c r="B95" i="35" l="1"/>
  <c r="C96" i="35"/>
  <c r="E96" i="35"/>
  <c r="A93" i="35"/>
  <c r="B96" i="35" l="1"/>
  <c r="F96" i="35" s="1"/>
  <c r="A96" i="35" s="1"/>
  <c r="E97" i="35"/>
  <c r="C97" i="35"/>
  <c r="F95" i="35"/>
  <c r="A95" i="35" l="1"/>
  <c r="B97" i="35"/>
  <c r="E98" i="35"/>
  <c r="C98" i="35"/>
  <c r="B98" i="35" l="1"/>
  <c r="F98" i="35" s="1"/>
  <c r="A98" i="35" s="1"/>
  <c r="C99" i="35"/>
  <c r="E99" i="35"/>
  <c r="F97" i="35"/>
  <c r="A97" i="35" l="1"/>
  <c r="B99" i="35"/>
  <c r="C100" i="35"/>
  <c r="E100" i="35"/>
  <c r="B100" i="35" l="1"/>
  <c r="F100" i="35" s="1"/>
  <c r="A100" i="35" s="1"/>
  <c r="E101" i="35"/>
  <c r="C101" i="35"/>
  <c r="F99" i="35"/>
  <c r="A99" i="35" l="1"/>
  <c r="B101" i="35"/>
  <c r="E102" i="35"/>
  <c r="C102" i="35"/>
  <c r="B102" i="35" l="1"/>
  <c r="F102" i="35" s="1"/>
  <c r="A102" i="35" s="1"/>
  <c r="E103" i="35"/>
  <c r="C103" i="35"/>
  <c r="F101" i="35"/>
  <c r="A101" i="35" l="1"/>
  <c r="B103" i="35"/>
  <c r="F103" i="35" s="1"/>
  <c r="A103" i="35" s="1"/>
  <c r="E104" i="35"/>
  <c r="H104" i="35" s="1"/>
  <c r="C104" i="35"/>
  <c r="B104" i="35" l="1"/>
  <c r="E105" i="35"/>
  <c r="C105" i="35"/>
  <c r="B105" i="35" l="1"/>
  <c r="C106" i="35"/>
  <c r="E106" i="35"/>
  <c r="F104" i="35"/>
  <c r="H103" i="35"/>
  <c r="F105" i="35" l="1"/>
  <c r="A104" i="35"/>
  <c r="H102" i="35"/>
  <c r="B106" i="35"/>
  <c r="F106" i="35" s="1"/>
  <c r="A106" i="35" s="1"/>
  <c r="C107" i="35"/>
  <c r="E107" i="35"/>
  <c r="B107" i="35" l="1"/>
  <c r="F107" i="35" s="1"/>
  <c r="A107" i="35" s="1"/>
  <c r="C108" i="35"/>
  <c r="E108" i="35"/>
  <c r="A105" i="35"/>
  <c r="B108" i="35" l="1"/>
  <c r="E109" i="35"/>
  <c r="C109" i="35"/>
  <c r="B109" i="35" l="1"/>
  <c r="F109" i="35" s="1"/>
  <c r="A109" i="35" s="1"/>
  <c r="C110" i="35"/>
  <c r="E110" i="35"/>
  <c r="F108" i="35"/>
  <c r="A108" i="35" l="1"/>
  <c r="B110" i="35"/>
  <c r="C111" i="35"/>
  <c r="E111" i="35"/>
  <c r="B111" i="35" l="1"/>
  <c r="F111" i="35" s="1"/>
  <c r="A111" i="35" s="1"/>
  <c r="E112" i="35"/>
  <c r="C112" i="35"/>
  <c r="F110" i="35"/>
  <c r="A110" i="35" l="1"/>
  <c r="B112" i="35"/>
  <c r="E113" i="35"/>
  <c r="C113" i="35"/>
  <c r="B113" i="35" l="1"/>
  <c r="F113" i="35" s="1"/>
  <c r="A113" i="35" s="1"/>
  <c r="C114" i="35"/>
  <c r="E114" i="35"/>
  <c r="F112" i="35"/>
  <c r="A112" i="35" l="1"/>
  <c r="B114" i="35"/>
  <c r="F114" i="35" s="1"/>
  <c r="A114" i="35" s="1"/>
  <c r="E115" i="35"/>
  <c r="C115" i="35"/>
  <c r="B115" i="35" l="1"/>
  <c r="F115" i="35" s="1"/>
  <c r="E116" i="35"/>
  <c r="H116" i="35" s="1"/>
  <c r="C116" i="35"/>
  <c r="B116" i="35" l="1"/>
  <c r="E117" i="35"/>
  <c r="C117" i="35"/>
  <c r="A115" i="35"/>
  <c r="B117" i="35" l="1"/>
  <c r="E118" i="35"/>
  <c r="C118" i="35"/>
  <c r="F116" i="35"/>
  <c r="H115" i="35"/>
  <c r="A116" i="35" l="1"/>
  <c r="H114" i="35"/>
  <c r="B118" i="35"/>
  <c r="F118" i="35" s="1"/>
  <c r="A118" i="35" s="1"/>
  <c r="C119" i="35"/>
  <c r="E119" i="35"/>
  <c r="F117" i="35"/>
  <c r="A117" i="35" l="1"/>
  <c r="B119" i="35"/>
  <c r="C120" i="35"/>
  <c r="E120" i="35"/>
  <c r="F119" i="35" l="1"/>
  <c r="B120" i="35"/>
  <c r="F120" i="35" s="1"/>
  <c r="A120" i="35" s="1"/>
  <c r="E121" i="35"/>
  <c r="C121" i="35"/>
  <c r="B121" i="35" l="1"/>
  <c r="E122" i="35"/>
  <c r="C122" i="35"/>
  <c r="A119" i="35"/>
  <c r="B122" i="35" l="1"/>
  <c r="F122" i="35" s="1"/>
  <c r="A122" i="35" s="1"/>
  <c r="E123" i="35"/>
  <c r="C123" i="35"/>
  <c r="F121" i="35"/>
  <c r="A121" i="35" l="1"/>
  <c r="B123" i="35"/>
  <c r="E124" i="35"/>
  <c r="C124" i="35"/>
  <c r="B124" i="35" l="1"/>
  <c r="F124" i="35" s="1"/>
  <c r="A124" i="35" s="1"/>
  <c r="E125" i="35"/>
  <c r="C125" i="35"/>
  <c r="F123" i="35"/>
  <c r="A123" i="35" l="1"/>
  <c r="B125" i="35"/>
  <c r="C126" i="35"/>
  <c r="E126" i="35"/>
  <c r="B126" i="35" l="1"/>
  <c r="F126" i="35" s="1"/>
  <c r="A126" i="35" s="1"/>
  <c r="C127" i="35"/>
  <c r="E127" i="35"/>
  <c r="F125" i="35"/>
  <c r="A125" i="35" l="1"/>
  <c r="B127" i="35"/>
  <c r="F127" i="35" s="1"/>
  <c r="A127" i="35" s="1"/>
  <c r="E128" i="35"/>
  <c r="H128" i="35" s="1"/>
  <c r="C128" i="35"/>
  <c r="B128" i="35" l="1"/>
  <c r="C129" i="35"/>
  <c r="E129" i="35"/>
  <c r="B129" i="35" l="1"/>
  <c r="E130" i="35"/>
  <c r="C130" i="35"/>
  <c r="F128" i="35"/>
  <c r="H127" i="35"/>
  <c r="A128" i="35" l="1"/>
  <c r="H126" i="35"/>
  <c r="B130" i="35"/>
  <c r="F130" i="35" s="1"/>
  <c r="A130" i="35" s="1"/>
  <c r="E131" i="35"/>
  <c r="C131" i="35"/>
  <c r="F129" i="35"/>
  <c r="A129" i="35" l="1"/>
  <c r="B131" i="35"/>
  <c r="C132" i="35"/>
  <c r="E132" i="35"/>
  <c r="F131" i="35" l="1"/>
  <c r="B132" i="35"/>
  <c r="F132" i="35" s="1"/>
  <c r="A132" i="35" s="1"/>
  <c r="C133" i="35"/>
  <c r="E133" i="35"/>
  <c r="B133" i="35" l="1"/>
  <c r="F133" i="35" s="1"/>
  <c r="A133" i="35" s="1"/>
  <c r="C134" i="35"/>
  <c r="E134" i="35"/>
  <c r="A131" i="35"/>
  <c r="B134" i="35" l="1"/>
  <c r="E135" i="35"/>
  <c r="C135" i="35"/>
  <c r="B135" i="35" l="1"/>
  <c r="F135" i="35" s="1"/>
  <c r="A135" i="35" s="1"/>
  <c r="E136" i="35"/>
  <c r="C136" i="35"/>
  <c r="F134" i="35"/>
  <c r="A134" i="35" l="1"/>
  <c r="B136" i="35"/>
  <c r="C137" i="35"/>
  <c r="E137" i="35"/>
  <c r="B137" i="35" l="1"/>
  <c r="F137" i="35" s="1"/>
  <c r="A137" i="35" s="1"/>
  <c r="C138" i="35"/>
  <c r="E138" i="35"/>
  <c r="F136" i="35"/>
  <c r="A136" i="35" l="1"/>
  <c r="B138" i="35"/>
  <c r="F138" i="35" s="1"/>
  <c r="A138" i="35" s="1"/>
  <c r="C139" i="35"/>
  <c r="E139" i="35"/>
  <c r="B139" i="35" l="1"/>
  <c r="F139" i="35" s="1"/>
  <c r="A139" i="35" s="1"/>
  <c r="C140" i="35"/>
  <c r="E140" i="35"/>
  <c r="H140" i="35" s="1"/>
  <c r="B140" i="35" l="1"/>
  <c r="E141" i="35"/>
  <c r="C141" i="35"/>
  <c r="B141" i="35" l="1"/>
  <c r="E142" i="35"/>
  <c r="C142" i="35"/>
  <c r="F140" i="35"/>
  <c r="H139" i="35"/>
  <c r="A140" i="35" l="1"/>
  <c r="H138" i="35"/>
  <c r="B142" i="35"/>
  <c r="F142" i="35" s="1"/>
  <c r="A142" i="35" s="1"/>
  <c r="E143" i="35"/>
  <c r="C143" i="35"/>
  <c r="F141" i="35"/>
  <c r="A141" i="35" l="1"/>
  <c r="B143" i="35"/>
  <c r="C144" i="35"/>
  <c r="E144" i="35"/>
  <c r="F143" i="35" l="1"/>
  <c r="B144" i="35"/>
  <c r="F144" i="35" s="1"/>
  <c r="A144" i="35" s="1"/>
  <c r="E145" i="35"/>
  <c r="C145" i="35"/>
  <c r="B145" i="35" l="1"/>
  <c r="F145" i="35" s="1"/>
  <c r="A145" i="35" s="1"/>
  <c r="E146" i="35"/>
  <c r="C146" i="35"/>
  <c r="A143" i="35"/>
  <c r="B146" i="35" l="1"/>
  <c r="F146" i="35" s="1"/>
  <c r="E147" i="35"/>
  <c r="C147" i="35"/>
  <c r="B147" i="35" l="1"/>
  <c r="C148" i="35"/>
  <c r="E148" i="35"/>
  <c r="A146" i="35"/>
  <c r="B148" i="35" l="1"/>
  <c r="F148" i="35" s="1"/>
  <c r="A148" i="35" s="1"/>
  <c r="E149" i="35"/>
  <c r="C149" i="35"/>
  <c r="F147" i="35"/>
  <c r="A147" i="35" l="1"/>
  <c r="B149" i="35"/>
  <c r="F149" i="35" s="1"/>
  <c r="A149" i="35" s="1"/>
  <c r="E150" i="35"/>
  <c r="C150" i="35"/>
  <c r="B150" i="35" l="1"/>
  <c r="F150" i="35" s="1"/>
  <c r="A150" i="35" s="1"/>
  <c r="C151" i="35"/>
  <c r="E151" i="35"/>
  <c r="B151" i="35" l="1"/>
  <c r="F151" i="35" s="1"/>
  <c r="A151" i="35" s="1"/>
  <c r="E152" i="35"/>
  <c r="H152" i="35" s="1"/>
  <c r="C152" i="35"/>
  <c r="B152" i="35" l="1"/>
  <c r="C153" i="35"/>
  <c r="E153" i="35"/>
  <c r="B153" i="35" l="1"/>
  <c r="E154" i="35"/>
  <c r="C154" i="35"/>
  <c r="F152" i="35"/>
  <c r="H151" i="35"/>
  <c r="A152" i="35" l="1"/>
  <c r="H150" i="35"/>
  <c r="B154" i="35"/>
  <c r="F154" i="35" s="1"/>
  <c r="A154" i="35" s="1"/>
  <c r="E155" i="35"/>
  <c r="C155" i="35"/>
  <c r="F153" i="35"/>
  <c r="A153" i="35" l="1"/>
  <c r="B155" i="35"/>
  <c r="E156" i="35"/>
  <c r="C156" i="35"/>
  <c r="B156" i="35" l="1"/>
  <c r="F156" i="35" s="1"/>
  <c r="A156" i="35" s="1"/>
  <c r="C157" i="35"/>
  <c r="E157" i="35"/>
  <c r="F155" i="35"/>
  <c r="A155" i="35" l="1"/>
  <c r="B157" i="35"/>
  <c r="E158" i="35"/>
  <c r="C158" i="35"/>
  <c r="B158" i="35" l="1"/>
  <c r="F158" i="35" s="1"/>
  <c r="A158" i="35" s="1"/>
  <c r="E159" i="35"/>
  <c r="C159" i="35"/>
  <c r="F157" i="35"/>
  <c r="A157" i="35" l="1"/>
  <c r="B159" i="35"/>
  <c r="E160" i="35"/>
  <c r="C160" i="35"/>
  <c r="B160" i="35" l="1"/>
  <c r="F160" i="35" s="1"/>
  <c r="A160" i="35" s="1"/>
  <c r="C161" i="35"/>
  <c r="E161" i="35"/>
  <c r="F159" i="35"/>
  <c r="A159" i="35" l="1"/>
  <c r="B161" i="35"/>
  <c r="C162" i="35"/>
  <c r="E162" i="35"/>
  <c r="B162" i="35" l="1"/>
  <c r="F162" i="35" s="1"/>
  <c r="A162" i="35" s="1"/>
  <c r="E163" i="35"/>
  <c r="C163" i="35"/>
  <c r="F161" i="35"/>
  <c r="A161" i="35" l="1"/>
  <c r="B163" i="35"/>
  <c r="F163" i="35" s="1"/>
  <c r="A163" i="35" s="1"/>
  <c r="C164" i="35"/>
  <c r="E164" i="35"/>
  <c r="H164" i="35" s="1"/>
  <c r="B164" i="35" l="1"/>
  <c r="E165" i="35"/>
  <c r="C165" i="35"/>
  <c r="B165" i="35" l="1"/>
  <c r="E166" i="35"/>
  <c r="C166" i="35"/>
  <c r="F164" i="35"/>
  <c r="H163" i="35"/>
  <c r="A164" i="35" l="1"/>
  <c r="H162" i="35"/>
  <c r="B166" i="35"/>
  <c r="F166" i="35" s="1"/>
  <c r="A166" i="35" s="1"/>
  <c r="C167" i="35"/>
  <c r="E167" i="35"/>
  <c r="F165" i="35"/>
  <c r="A165" i="35" l="1"/>
  <c r="B167" i="35"/>
  <c r="C168" i="35"/>
  <c r="E168" i="35"/>
  <c r="F167" i="35" l="1"/>
  <c r="B168" i="35"/>
  <c r="F168" i="35" s="1"/>
  <c r="A168" i="35" s="1"/>
  <c r="C169" i="35"/>
  <c r="E169" i="35"/>
  <c r="B169" i="35" l="1"/>
  <c r="F169" i="35" s="1"/>
  <c r="A169" i="35" s="1"/>
  <c r="E170" i="35"/>
  <c r="C170" i="35"/>
  <c r="A167" i="35"/>
  <c r="B170" i="35" l="1"/>
  <c r="C171" i="35"/>
  <c r="E171" i="35"/>
  <c r="B171" i="35" l="1"/>
  <c r="F171" i="35" s="1"/>
  <c r="A171" i="35" s="1"/>
  <c r="C172" i="35"/>
  <c r="E172" i="35"/>
  <c r="F170" i="35"/>
  <c r="A170" i="35" l="1"/>
  <c r="B172" i="35"/>
  <c r="E173" i="35"/>
  <c r="C173" i="35"/>
  <c r="B173" i="35" l="1"/>
  <c r="F173" i="35" s="1"/>
  <c r="A173" i="35" s="1"/>
  <c r="E174" i="35"/>
  <c r="C174" i="35"/>
  <c r="F172" i="35"/>
  <c r="A172" i="35" l="1"/>
  <c r="B174" i="35"/>
  <c r="F174" i="35" s="1"/>
  <c r="A174" i="35" s="1"/>
  <c r="C175" i="35"/>
  <c r="E175" i="35"/>
  <c r="B175" i="35" l="1"/>
  <c r="F175" i="35" s="1"/>
  <c r="A175" i="35" s="1"/>
  <c r="E176" i="35"/>
  <c r="H176" i="35" s="1"/>
  <c r="C176" i="35"/>
  <c r="B176" i="35" l="1"/>
  <c r="C177" i="35"/>
  <c r="E177" i="35"/>
  <c r="B177" i="35" l="1"/>
  <c r="E178" i="35"/>
  <c r="C178" i="35"/>
  <c r="F176" i="35"/>
  <c r="H175" i="35"/>
  <c r="A176" i="35" l="1"/>
  <c r="H174" i="35"/>
  <c r="B178" i="35"/>
  <c r="F178" i="35" s="1"/>
  <c r="A178" i="35" s="1"/>
  <c r="E179" i="35"/>
  <c r="C179" i="35"/>
  <c r="F177" i="35"/>
  <c r="A177" i="35" l="1"/>
  <c r="B179" i="35"/>
  <c r="C180" i="35"/>
  <c r="E180" i="35"/>
  <c r="B180" i="35" l="1"/>
  <c r="F180" i="35" s="1"/>
  <c r="A180" i="35" s="1"/>
  <c r="C181" i="35"/>
  <c r="E181" i="35"/>
  <c r="F179" i="35"/>
  <c r="A179" i="35" l="1"/>
  <c r="B181" i="35"/>
  <c r="E182" i="35"/>
  <c r="C182" i="35"/>
  <c r="B182" i="35" l="1"/>
  <c r="F182" i="35" s="1"/>
  <c r="A182" i="35" s="1"/>
  <c r="E183" i="35"/>
  <c r="C183" i="35"/>
  <c r="F181" i="35"/>
  <c r="A181" i="35" l="1"/>
  <c r="B183" i="35"/>
  <c r="E184" i="35"/>
  <c r="C184" i="35"/>
  <c r="B184" i="35" l="1"/>
  <c r="F184" i="35" s="1"/>
  <c r="A184" i="35" s="1"/>
  <c r="C185" i="35"/>
  <c r="E185" i="35"/>
  <c r="F183" i="35"/>
  <c r="A183" i="35" l="1"/>
  <c r="B185" i="35"/>
  <c r="E186" i="35"/>
  <c r="C186" i="35"/>
  <c r="B186" i="35" l="1"/>
  <c r="F186" i="35" s="1"/>
  <c r="A186" i="35" s="1"/>
  <c r="E187" i="35"/>
  <c r="C187" i="35"/>
  <c r="F185" i="35"/>
  <c r="A185" i="35" l="1"/>
  <c r="B187" i="35"/>
  <c r="F187" i="35" s="1"/>
  <c r="A187" i="35" s="1"/>
  <c r="E188" i="35"/>
  <c r="H188" i="35" s="1"/>
  <c r="C188" i="35"/>
  <c r="B188" i="35" l="1"/>
  <c r="E189" i="35"/>
  <c r="C189" i="35"/>
  <c r="B189" i="35" l="1"/>
  <c r="E190" i="35"/>
  <c r="C190" i="35"/>
  <c r="F188" i="35"/>
  <c r="H187" i="35"/>
  <c r="A188" i="35" l="1"/>
  <c r="H186" i="35"/>
  <c r="B190" i="35"/>
  <c r="F190" i="35" s="1"/>
  <c r="A190" i="35" s="1"/>
  <c r="E191" i="35"/>
  <c r="C191" i="35"/>
  <c r="F189" i="35"/>
  <c r="A189" i="35" l="1"/>
  <c r="B191" i="35"/>
  <c r="C192" i="35"/>
  <c r="E192" i="35"/>
  <c r="F191" i="35" l="1"/>
  <c r="B192" i="35"/>
  <c r="F192" i="35" s="1"/>
  <c r="A192" i="35" s="1"/>
  <c r="C193" i="35"/>
  <c r="E193" i="35"/>
  <c r="B193" i="35" l="1"/>
  <c r="F193" i="35" s="1"/>
  <c r="A193" i="35" s="1"/>
  <c r="E194" i="35"/>
  <c r="C194" i="35"/>
  <c r="A191" i="35"/>
  <c r="B194" i="35" l="1"/>
  <c r="C195" i="35"/>
  <c r="E195" i="35"/>
  <c r="B195" i="35" l="1"/>
  <c r="F195" i="35" s="1"/>
  <c r="A195" i="35" s="1"/>
  <c r="C196" i="35"/>
  <c r="E196" i="35"/>
  <c r="F194" i="35"/>
  <c r="A194" i="35" l="1"/>
  <c r="B196" i="35"/>
  <c r="E197" i="35"/>
  <c r="C197" i="35"/>
  <c r="B197" i="35" l="1"/>
  <c r="F197" i="35" s="1"/>
  <c r="A197" i="35" s="1"/>
  <c r="E198" i="35"/>
  <c r="C198" i="35"/>
  <c r="F196" i="35"/>
  <c r="A196" i="35" l="1"/>
  <c r="B198" i="35"/>
  <c r="F198" i="35" s="1"/>
  <c r="A198" i="35" s="1"/>
  <c r="C199" i="35"/>
  <c r="E199" i="35"/>
  <c r="B199" i="35" l="1"/>
  <c r="F199" i="35" s="1"/>
  <c r="A199" i="35" s="1"/>
  <c r="E200" i="35"/>
  <c r="H200" i="35" s="1"/>
  <c r="C200" i="35"/>
  <c r="B200" i="35" l="1"/>
  <c r="C201" i="35"/>
  <c r="E201" i="35"/>
  <c r="B201" i="35" l="1"/>
  <c r="C202" i="35"/>
  <c r="E202" i="35"/>
  <c r="F200" i="35"/>
  <c r="H199" i="35"/>
  <c r="A200" i="35" l="1"/>
  <c r="H198" i="35"/>
  <c r="B202" i="35"/>
  <c r="F202" i="35" s="1"/>
  <c r="A202" i="35" s="1"/>
  <c r="E203" i="35"/>
  <c r="C203" i="35"/>
  <c r="F201" i="35"/>
  <c r="A201" i="35" l="1"/>
  <c r="B203" i="35"/>
  <c r="C204" i="35"/>
  <c r="E204" i="35"/>
  <c r="F203" i="35" l="1"/>
  <c r="B204" i="35"/>
  <c r="F204" i="35" s="1"/>
  <c r="A204" i="35" s="1"/>
  <c r="C205" i="35"/>
  <c r="E205" i="35"/>
  <c r="B205" i="35" l="1"/>
  <c r="F205" i="35" s="1"/>
  <c r="A205" i="35" s="1"/>
  <c r="C206" i="35"/>
  <c r="E206" i="35"/>
  <c r="A203" i="35"/>
  <c r="B206" i="35" l="1"/>
  <c r="E207" i="35"/>
  <c r="C207" i="35"/>
  <c r="B207" i="35" l="1"/>
  <c r="F207" i="35" s="1"/>
  <c r="A207" i="35" s="1"/>
  <c r="E208" i="35"/>
  <c r="C208" i="35"/>
  <c r="F206" i="35"/>
  <c r="A206" i="35" l="1"/>
  <c r="B208" i="35"/>
  <c r="C209" i="35"/>
  <c r="E209" i="35"/>
  <c r="B209" i="35" l="1"/>
  <c r="F209" i="35" s="1"/>
  <c r="A209" i="35" s="1"/>
  <c r="E210" i="35"/>
  <c r="C210" i="35"/>
  <c r="F208" i="35"/>
  <c r="A208" i="35" l="1"/>
  <c r="B210" i="35"/>
  <c r="F210" i="35" s="1"/>
  <c r="A210" i="35" s="1"/>
  <c r="C211" i="35"/>
  <c r="E211" i="35"/>
  <c r="B211" i="35" l="1"/>
  <c r="F211" i="35" s="1"/>
  <c r="A211" i="35" s="1"/>
  <c r="E212" i="35"/>
  <c r="H212" i="35" s="1"/>
  <c r="C212" i="35"/>
  <c r="B212" i="35" l="1"/>
  <c r="E213" i="35"/>
  <c r="C213" i="35"/>
  <c r="B213" i="35" l="1"/>
  <c r="E214" i="35"/>
  <c r="C214" i="35"/>
  <c r="F212" i="35"/>
  <c r="H211" i="35"/>
  <c r="A212" i="35" l="1"/>
  <c r="H210" i="35"/>
  <c r="B214" i="35"/>
  <c r="F214" i="35" s="1"/>
  <c r="A214" i="35" s="1"/>
  <c r="E215" i="35"/>
  <c r="C215" i="35"/>
  <c r="F213" i="35"/>
  <c r="A213" i="35" l="1"/>
  <c r="B215" i="35"/>
  <c r="C216" i="35"/>
  <c r="E216" i="35"/>
  <c r="F215" i="35" l="1"/>
  <c r="B216" i="35"/>
  <c r="F216" i="35" s="1"/>
  <c r="A216" i="35" s="1"/>
  <c r="E217" i="35"/>
  <c r="C217" i="35"/>
  <c r="B217" i="35" l="1"/>
  <c r="F217" i="35" s="1"/>
  <c r="A217" i="35" s="1"/>
  <c r="E218" i="35"/>
  <c r="C218" i="35"/>
  <c r="A215" i="35"/>
  <c r="B218" i="35" l="1"/>
  <c r="E219" i="35"/>
  <c r="C219" i="35"/>
  <c r="B219" i="35" l="1"/>
  <c r="F219" i="35" s="1"/>
  <c r="A219" i="35" s="1"/>
  <c r="C220" i="35"/>
  <c r="E220" i="35"/>
  <c r="F218" i="35"/>
  <c r="A218" i="35" l="1"/>
  <c r="B220" i="35"/>
  <c r="E221" i="35"/>
  <c r="C221" i="35"/>
  <c r="B221" i="35" l="1"/>
  <c r="F221" i="35" s="1"/>
  <c r="A221" i="35" s="1"/>
  <c r="E222" i="35"/>
  <c r="C222" i="35"/>
  <c r="F220" i="35"/>
  <c r="A220" i="35" l="1"/>
  <c r="B222" i="35"/>
  <c r="F222" i="35" s="1"/>
  <c r="A222" i="35" s="1"/>
  <c r="C223" i="35"/>
  <c r="E223" i="35"/>
  <c r="B223" i="35" l="1"/>
  <c r="F223" i="35" s="1"/>
  <c r="A223" i="35" s="1"/>
  <c r="E224" i="35"/>
  <c r="H224" i="35" s="1"/>
  <c r="C224" i="35"/>
  <c r="B224" i="35" l="1"/>
  <c r="C225" i="35"/>
  <c r="E225" i="35"/>
  <c r="F224" i="35" l="1"/>
  <c r="H223" i="35"/>
  <c r="B225" i="35"/>
  <c r="C226" i="35"/>
  <c r="E226" i="35"/>
  <c r="F225" i="35" l="1"/>
  <c r="A224" i="35"/>
  <c r="H222" i="35"/>
  <c r="B226" i="35"/>
  <c r="F226" i="35" s="1"/>
  <c r="A226" i="35" s="1"/>
  <c r="C227" i="35"/>
  <c r="E227" i="35"/>
  <c r="B227" i="35" l="1"/>
  <c r="F227" i="35" s="1"/>
  <c r="A227" i="35" s="1"/>
  <c r="E228" i="35"/>
  <c r="C228" i="35"/>
  <c r="A225" i="35"/>
  <c r="B228" i="35" l="1"/>
  <c r="F228" i="35" s="1"/>
  <c r="C229" i="35"/>
  <c r="E229" i="35"/>
  <c r="A228" i="35" l="1"/>
  <c r="B229" i="35"/>
  <c r="C230" i="35"/>
  <c r="E230" i="35"/>
  <c r="B230" i="35" l="1"/>
  <c r="F230" i="35" s="1"/>
  <c r="A230" i="35" s="1"/>
  <c r="C231" i="35"/>
  <c r="E231" i="35"/>
  <c r="F229" i="35"/>
  <c r="A229" i="35" l="1"/>
  <c r="B231" i="35"/>
  <c r="E232" i="35"/>
  <c r="C232" i="35"/>
  <c r="B232" i="35" l="1"/>
  <c r="F232" i="35" s="1"/>
  <c r="A232" i="35" s="1"/>
  <c r="C233" i="35"/>
  <c r="E233" i="35"/>
  <c r="F231" i="35"/>
  <c r="A231" i="35" l="1"/>
  <c r="B233" i="35"/>
  <c r="F233" i="35" s="1"/>
  <c r="A233" i="35" s="1"/>
  <c r="E234" i="35"/>
  <c r="C234" i="35"/>
  <c r="B234" i="35" l="1"/>
  <c r="F234" i="35" s="1"/>
  <c r="A234" i="35" s="1"/>
  <c r="C235" i="35"/>
  <c r="E235" i="35"/>
  <c r="B235" i="35" l="1"/>
  <c r="F235" i="35" s="1"/>
  <c r="A235" i="35" s="1"/>
  <c r="C236" i="35"/>
  <c r="E236" i="35"/>
  <c r="H236" i="35" s="1"/>
  <c r="B236" i="35" l="1"/>
  <c r="C237" i="35"/>
  <c r="E237" i="35"/>
  <c r="B237" i="35" l="1"/>
  <c r="C238" i="35"/>
  <c r="E238" i="35"/>
  <c r="F236" i="35"/>
  <c r="H235" i="35"/>
  <c r="A236" i="35" l="1"/>
  <c r="H234" i="35"/>
  <c r="B238" i="35"/>
  <c r="F238" i="35" s="1"/>
  <c r="A238" i="35" s="1"/>
  <c r="C239" i="35"/>
  <c r="E239" i="35"/>
  <c r="F237" i="35"/>
  <c r="A237" i="35" l="1"/>
  <c r="B239" i="35"/>
  <c r="C240" i="35"/>
  <c r="E240" i="35"/>
  <c r="F239" i="35" l="1"/>
  <c r="B240" i="35"/>
  <c r="F240" i="35" s="1"/>
  <c r="A240" i="35" s="1"/>
  <c r="C241" i="35"/>
  <c r="E241" i="35"/>
  <c r="B241" i="35" l="1"/>
  <c r="F241" i="35" s="1"/>
  <c r="A241" i="35" s="1"/>
  <c r="C242" i="35"/>
  <c r="E242" i="35"/>
  <c r="A239" i="35"/>
  <c r="B242" i="35" l="1"/>
  <c r="C243" i="35"/>
  <c r="E243" i="35"/>
  <c r="B243" i="35" l="1"/>
  <c r="F243" i="35" s="1"/>
  <c r="A243" i="35" s="1"/>
  <c r="C244" i="35"/>
  <c r="E244" i="35"/>
  <c r="F242" i="35"/>
  <c r="A242" i="35" l="1"/>
  <c r="B244" i="35"/>
  <c r="C245" i="35"/>
  <c r="E245" i="35"/>
  <c r="B245" i="35" l="1"/>
  <c r="F245" i="35" s="1"/>
  <c r="A245" i="35" s="1"/>
  <c r="C246" i="35"/>
  <c r="E246" i="35"/>
  <c r="F244" i="35"/>
  <c r="A244" i="35" l="1"/>
  <c r="B246" i="35"/>
  <c r="F246" i="35" s="1"/>
  <c r="A246" i="35" s="1"/>
  <c r="C247" i="35"/>
  <c r="E247" i="35"/>
  <c r="B247" i="35" l="1"/>
  <c r="F247" i="35" s="1"/>
  <c r="A247" i="35" s="1"/>
  <c r="C248" i="35"/>
  <c r="E248" i="35"/>
  <c r="H248" i="35" s="1"/>
  <c r="B248" i="35" l="1"/>
  <c r="C249" i="35"/>
  <c r="E249" i="35"/>
  <c r="B249" i="35" l="1"/>
  <c r="C250" i="35"/>
  <c r="E250" i="35"/>
  <c r="F248" i="35"/>
  <c r="H247" i="35"/>
  <c r="B250" i="35" l="1"/>
  <c r="F250" i="35" s="1"/>
  <c r="A250" i="35" s="1"/>
  <c r="C251" i="35"/>
  <c r="E251" i="35"/>
  <c r="A248" i="35"/>
  <c r="H246" i="35"/>
  <c r="F249" i="35"/>
  <c r="A249" i="35" l="1"/>
  <c r="B251" i="35"/>
  <c r="C252" i="35"/>
  <c r="E252" i="35"/>
  <c r="F251" i="35" l="1"/>
  <c r="B252" i="35"/>
  <c r="F252" i="35" s="1"/>
  <c r="A252" i="35" s="1"/>
  <c r="C253" i="35"/>
  <c r="E253" i="35"/>
  <c r="B253" i="35" l="1"/>
  <c r="F253" i="35" s="1"/>
  <c r="A253" i="35" s="1"/>
  <c r="C254" i="35"/>
  <c r="E254" i="35"/>
  <c r="A251" i="35"/>
  <c r="B254" i="35" l="1"/>
  <c r="C255" i="35"/>
  <c r="E255" i="35"/>
  <c r="B255" i="35" l="1"/>
  <c r="F255" i="35" s="1"/>
  <c r="A255" i="35" s="1"/>
  <c r="C256" i="35"/>
  <c r="E256" i="35"/>
  <c r="F254" i="35"/>
  <c r="A254" i="35" l="1"/>
  <c r="B256" i="35"/>
  <c r="C257" i="35"/>
  <c r="E257" i="35"/>
  <c r="B257" i="35" l="1"/>
  <c r="F257" i="35" s="1"/>
  <c r="A257" i="35" s="1"/>
  <c r="C258" i="35"/>
  <c r="E258" i="35"/>
  <c r="F256" i="35"/>
  <c r="A256" i="35" l="1"/>
  <c r="B258" i="35"/>
  <c r="F258" i="35" s="1"/>
  <c r="A258" i="35" s="1"/>
  <c r="C259" i="35"/>
  <c r="E259" i="35"/>
  <c r="B259" i="35" l="1"/>
  <c r="F259" i="35" s="1"/>
  <c r="A259" i="35" s="1"/>
  <c r="C260" i="35"/>
  <c r="E260" i="35"/>
  <c r="H260" i="35" s="1"/>
  <c r="B260" i="35" l="1"/>
  <c r="C261" i="35"/>
  <c r="E261" i="35"/>
  <c r="B261" i="35" l="1"/>
  <c r="C262" i="35"/>
  <c r="E262" i="35"/>
  <c r="F260" i="35"/>
  <c r="H259" i="35"/>
  <c r="F261" i="35" l="1"/>
  <c r="A260" i="35"/>
  <c r="H258" i="35"/>
  <c r="B262" i="35"/>
  <c r="F262" i="35" s="1"/>
  <c r="A262" i="35" s="1"/>
  <c r="C263" i="35"/>
  <c r="E263" i="35"/>
  <c r="B263" i="35" l="1"/>
  <c r="F263" i="35" s="1"/>
  <c r="A263" i="35" s="1"/>
  <c r="C264" i="35"/>
  <c r="E264" i="35"/>
  <c r="A261" i="35"/>
  <c r="B264" i="35" l="1"/>
  <c r="C265" i="35"/>
  <c r="E265" i="35"/>
  <c r="B265" i="35" l="1"/>
  <c r="F265" i="35" s="1"/>
  <c r="A265" i="35" s="1"/>
  <c r="C266" i="35"/>
  <c r="E266" i="35"/>
  <c r="F264" i="35"/>
  <c r="A264" i="35" l="1"/>
  <c r="B266" i="35"/>
  <c r="C267" i="35"/>
  <c r="E267" i="35"/>
  <c r="B267" i="35" l="1"/>
  <c r="F267" i="35" s="1"/>
  <c r="A267" i="35" s="1"/>
  <c r="C268" i="35"/>
  <c r="E268" i="35"/>
  <c r="F266" i="35"/>
  <c r="A266" i="35" l="1"/>
  <c r="B268" i="35"/>
  <c r="C269" i="35"/>
  <c r="E269" i="35"/>
  <c r="B269" i="35" l="1"/>
  <c r="F269" i="35" s="1"/>
  <c r="A269" i="35" s="1"/>
  <c r="C270" i="35"/>
  <c r="E270" i="35"/>
  <c r="F268" i="35"/>
  <c r="A268" i="35" l="1"/>
  <c r="B270" i="35"/>
  <c r="F270" i="35" s="1"/>
  <c r="A270" i="35" s="1"/>
  <c r="E271" i="35"/>
  <c r="C271" i="35"/>
  <c r="B271" i="35" l="1"/>
  <c r="F271" i="35" s="1"/>
  <c r="A271" i="35" s="1"/>
  <c r="C272" i="35"/>
  <c r="E272" i="35"/>
  <c r="H272" i="35" s="1"/>
  <c r="B272" i="35" l="1"/>
  <c r="C273" i="35"/>
  <c r="E273" i="35"/>
  <c r="F272" i="35" l="1"/>
  <c r="H271" i="35"/>
  <c r="B273" i="35"/>
  <c r="C274" i="35"/>
  <c r="E274" i="35"/>
  <c r="F273" i="35" l="1"/>
  <c r="A272" i="35"/>
  <c r="H270" i="35"/>
  <c r="B274" i="35"/>
  <c r="F274" i="35" s="1"/>
  <c r="A274" i="35" s="1"/>
  <c r="C275" i="35"/>
  <c r="E275" i="35"/>
  <c r="B275" i="35" l="1"/>
  <c r="F275" i="35" s="1"/>
  <c r="A275" i="35" s="1"/>
  <c r="C276" i="35"/>
  <c r="E276" i="35"/>
  <c r="A273" i="35"/>
  <c r="B276" i="35" l="1"/>
  <c r="C277" i="35"/>
  <c r="E277" i="35"/>
  <c r="B277" i="35" l="1"/>
  <c r="F277" i="35" s="1"/>
  <c r="A277" i="35" s="1"/>
  <c r="C278" i="35"/>
  <c r="E278" i="35"/>
  <c r="F276" i="35"/>
  <c r="A276" i="35" l="1"/>
  <c r="B278" i="35"/>
  <c r="C279" i="35"/>
  <c r="E279" i="35"/>
  <c r="B279" i="35" l="1"/>
  <c r="F279" i="35" s="1"/>
  <c r="A279" i="35" s="1"/>
  <c r="C280" i="35"/>
  <c r="E280" i="35"/>
  <c r="F278" i="35"/>
  <c r="A278" i="35" l="1"/>
  <c r="B280" i="35"/>
  <c r="C281" i="35"/>
  <c r="E281" i="35"/>
  <c r="B281" i="35" l="1"/>
  <c r="F281" i="35" s="1"/>
  <c r="A281" i="35" s="1"/>
  <c r="C282" i="35"/>
  <c r="E282" i="35"/>
  <c r="F280" i="35"/>
  <c r="A280" i="35" l="1"/>
  <c r="B282" i="35"/>
  <c r="F282" i="35" s="1"/>
  <c r="A282" i="35" s="1"/>
  <c r="C283" i="35"/>
  <c r="E283" i="35"/>
  <c r="B283" i="35" l="1"/>
  <c r="F283" i="35" s="1"/>
  <c r="A283" i="35" s="1"/>
  <c r="C284" i="35"/>
  <c r="E284" i="35"/>
  <c r="H284" i="35" s="1"/>
  <c r="B284" i="35" l="1"/>
  <c r="C285" i="35"/>
  <c r="E285" i="35"/>
  <c r="B285" i="35" l="1"/>
  <c r="C286" i="35"/>
  <c r="E286" i="35"/>
  <c r="F284" i="35"/>
  <c r="H283" i="35"/>
  <c r="F285" i="35" l="1"/>
  <c r="A284" i="35"/>
  <c r="H282" i="35"/>
  <c r="B286" i="35"/>
  <c r="F286" i="35" s="1"/>
  <c r="A286" i="35" s="1"/>
  <c r="C287" i="35"/>
  <c r="E287" i="35"/>
  <c r="B287" i="35" l="1"/>
  <c r="F287" i="35" s="1"/>
  <c r="A287" i="35" s="1"/>
  <c r="C288" i="35"/>
  <c r="E288" i="35"/>
  <c r="A285" i="35"/>
  <c r="B288" i="35" l="1"/>
  <c r="F288" i="35" s="1"/>
  <c r="C289" i="35"/>
  <c r="E289" i="35"/>
  <c r="B289" i="35" l="1"/>
  <c r="C290" i="35"/>
  <c r="E290" i="35"/>
  <c r="A288" i="35"/>
  <c r="B290" i="35" l="1"/>
  <c r="F290" i="35" s="1"/>
  <c r="A290" i="35" s="1"/>
  <c r="C291" i="35"/>
  <c r="E291" i="35"/>
  <c r="F289" i="35"/>
  <c r="A289" i="35" l="1"/>
  <c r="B291" i="35"/>
  <c r="C292" i="35"/>
  <c r="E292" i="35"/>
  <c r="B292" i="35" l="1"/>
  <c r="F292" i="35" s="1"/>
  <c r="A292" i="35" s="1"/>
  <c r="C293" i="35"/>
  <c r="E293" i="35"/>
  <c r="F291" i="35"/>
  <c r="A291" i="35" l="1"/>
  <c r="B293" i="35"/>
  <c r="F293" i="35" s="1"/>
  <c r="A293" i="35" s="1"/>
  <c r="C294" i="35"/>
  <c r="E294" i="35"/>
  <c r="B294" i="35" l="1"/>
  <c r="F294" i="35" s="1"/>
  <c r="A294" i="35" s="1"/>
  <c r="C295" i="35"/>
  <c r="E295" i="35"/>
  <c r="B295" i="35" l="1"/>
  <c r="F295" i="35" s="1"/>
  <c r="A295" i="35" s="1"/>
  <c r="C296" i="35"/>
  <c r="E296" i="35"/>
  <c r="H296" i="35" s="1"/>
  <c r="B296" i="35" l="1"/>
  <c r="C297" i="35"/>
  <c r="E297" i="35"/>
  <c r="C357" i="35"/>
  <c r="B357" i="35" l="1"/>
  <c r="B297" i="35"/>
  <c r="C298" i="35"/>
  <c r="E298" i="35"/>
  <c r="F296" i="35"/>
  <c r="H295" i="35"/>
  <c r="F297" i="35" l="1"/>
  <c r="A296" i="35"/>
  <c r="H294" i="35"/>
  <c r="B298" i="35"/>
  <c r="F298" i="35" s="1"/>
  <c r="A298" i="35" s="1"/>
  <c r="C299" i="35"/>
  <c r="E299" i="35"/>
  <c r="B299" i="35" l="1"/>
  <c r="F299" i="35" s="1"/>
  <c r="A299" i="35" s="1"/>
  <c r="C300" i="35"/>
  <c r="E300" i="35"/>
  <c r="A297" i="35"/>
  <c r="B300" i="35" l="1"/>
  <c r="C301" i="35"/>
  <c r="E301" i="35"/>
  <c r="B301" i="35" l="1"/>
  <c r="F301" i="35" s="1"/>
  <c r="A301" i="35" s="1"/>
  <c r="C302" i="35"/>
  <c r="E302" i="35"/>
  <c r="F300" i="35"/>
  <c r="B302" i="35" l="1"/>
  <c r="C303" i="35"/>
  <c r="E303" i="35"/>
  <c r="A300" i="35"/>
  <c r="B303" i="35" l="1"/>
  <c r="F303" i="35" s="1"/>
  <c r="A303" i="35" s="1"/>
  <c r="C304" i="35"/>
  <c r="E304" i="35"/>
  <c r="F302" i="35"/>
  <c r="A302" i="35" l="1"/>
  <c r="B304" i="35"/>
  <c r="C305" i="35"/>
  <c r="E305" i="35"/>
  <c r="B305" i="35" l="1"/>
  <c r="F305" i="35" s="1"/>
  <c r="A305" i="35" s="1"/>
  <c r="C306" i="35"/>
  <c r="E306" i="35"/>
  <c r="F304" i="35"/>
  <c r="A304" i="35" l="1"/>
  <c r="B306" i="35"/>
  <c r="F306" i="35" s="1"/>
  <c r="A306" i="35" s="1"/>
  <c r="C307" i="35"/>
  <c r="E307" i="35"/>
  <c r="B307" i="35" l="1"/>
  <c r="F307" i="35" s="1"/>
  <c r="A307" i="35" s="1"/>
  <c r="C308" i="35"/>
  <c r="E308" i="35"/>
  <c r="H308" i="35" s="1"/>
  <c r="B308" i="35" l="1"/>
  <c r="C309" i="35"/>
  <c r="E309" i="35"/>
  <c r="B309" i="35" l="1"/>
  <c r="C310" i="35"/>
  <c r="E310" i="35"/>
  <c r="F308" i="35"/>
  <c r="H307" i="35"/>
  <c r="A308" i="35" l="1"/>
  <c r="H306" i="35"/>
  <c r="B310" i="35"/>
  <c r="F310" i="35" s="1"/>
  <c r="A310" i="35" s="1"/>
  <c r="C311" i="35"/>
  <c r="E311" i="35"/>
  <c r="F309" i="35"/>
  <c r="A309" i="35" l="1"/>
  <c r="B311" i="35"/>
  <c r="C312" i="35"/>
  <c r="E312" i="35"/>
  <c r="F311" i="35" l="1"/>
  <c r="B312" i="35"/>
  <c r="F312" i="35" s="1"/>
  <c r="A312" i="35" s="1"/>
  <c r="C313" i="35"/>
  <c r="E313" i="35"/>
  <c r="B313" i="35" l="1"/>
  <c r="F313" i="35" s="1"/>
  <c r="A313" i="35" s="1"/>
  <c r="C314" i="35"/>
  <c r="E314" i="35"/>
  <c r="A311" i="35"/>
  <c r="B314" i="35" l="1"/>
  <c r="C315" i="35"/>
  <c r="E315" i="35"/>
  <c r="B315" i="35" l="1"/>
  <c r="F315" i="35" s="1"/>
  <c r="A315" i="35" s="1"/>
  <c r="C316" i="35"/>
  <c r="E316" i="35"/>
  <c r="F314" i="35"/>
  <c r="A314" i="35" l="1"/>
  <c r="B316" i="35"/>
  <c r="C317" i="35"/>
  <c r="E317" i="35"/>
  <c r="B317" i="35" l="1"/>
  <c r="F317" i="35" s="1"/>
  <c r="A317" i="35" s="1"/>
  <c r="C318" i="35"/>
  <c r="E318" i="35"/>
  <c r="F316" i="35"/>
  <c r="A316" i="35" l="1"/>
  <c r="B318" i="35"/>
  <c r="F318" i="35" s="1"/>
  <c r="A318" i="35" s="1"/>
  <c r="C319" i="35"/>
  <c r="E319" i="35"/>
  <c r="B319" i="35" l="1"/>
  <c r="F319" i="35" s="1"/>
  <c r="A319" i="35" s="1"/>
  <c r="C320" i="35"/>
  <c r="E320" i="35"/>
  <c r="H320" i="35" s="1"/>
  <c r="B320" i="35" l="1"/>
  <c r="C321" i="35"/>
  <c r="E321" i="35"/>
  <c r="B321" i="35" l="1"/>
  <c r="C322" i="35"/>
  <c r="E322" i="35"/>
  <c r="F320" i="35"/>
  <c r="H319" i="35"/>
  <c r="A320" i="35" l="1"/>
  <c r="H318" i="35"/>
  <c r="B322" i="35"/>
  <c r="F322" i="35" s="1"/>
  <c r="A322" i="35" s="1"/>
  <c r="C323" i="35"/>
  <c r="E323" i="35"/>
  <c r="F321" i="35"/>
  <c r="A321" i="35" l="1"/>
  <c r="B323" i="35"/>
  <c r="C324" i="35"/>
  <c r="E324" i="35"/>
  <c r="F323" i="35" l="1"/>
  <c r="B324" i="35"/>
  <c r="F324" i="35" s="1"/>
  <c r="A324" i="35" s="1"/>
  <c r="C325" i="35"/>
  <c r="E325" i="35"/>
  <c r="B325" i="35" l="1"/>
  <c r="F325" i="35" s="1"/>
  <c r="A325" i="35" s="1"/>
  <c r="C326" i="35"/>
  <c r="E326" i="35"/>
  <c r="A323" i="35"/>
  <c r="B326" i="35" l="1"/>
  <c r="C327" i="35"/>
  <c r="E327" i="35"/>
  <c r="B327" i="35" l="1"/>
  <c r="F327" i="35" s="1"/>
  <c r="A327" i="35" s="1"/>
  <c r="C328" i="35"/>
  <c r="E328" i="35"/>
  <c r="F326" i="35"/>
  <c r="A326" i="35" l="1"/>
  <c r="B328" i="35"/>
  <c r="E329" i="35"/>
  <c r="C329" i="35"/>
  <c r="B329" i="35" l="1"/>
  <c r="F329" i="35" s="1"/>
  <c r="A329" i="35" s="1"/>
  <c r="C330" i="35"/>
  <c r="E330" i="35"/>
  <c r="F328" i="35"/>
  <c r="A328" i="35" l="1"/>
  <c r="B330" i="35"/>
  <c r="F330" i="35" s="1"/>
  <c r="A330" i="35" s="1"/>
  <c r="C331" i="35"/>
  <c r="E331" i="35"/>
  <c r="B331" i="35" l="1"/>
  <c r="F331" i="35" s="1"/>
  <c r="A331" i="35" s="1"/>
  <c r="C332" i="35"/>
  <c r="E332" i="35"/>
  <c r="H332" i="35" s="1"/>
  <c r="B332" i="35" l="1"/>
  <c r="C333" i="35"/>
  <c r="E333" i="35"/>
  <c r="B333" i="35" l="1"/>
  <c r="C334" i="35"/>
  <c r="E334" i="35"/>
  <c r="F332" i="35"/>
  <c r="H331" i="35"/>
  <c r="A332" i="35" l="1"/>
  <c r="H330" i="35"/>
  <c r="B334" i="35"/>
  <c r="F334" i="35" s="1"/>
  <c r="A334" i="35" s="1"/>
  <c r="E335" i="35"/>
  <c r="C335" i="35"/>
  <c r="F333" i="35"/>
  <c r="A333" i="35" l="1"/>
  <c r="B335" i="35"/>
  <c r="E336" i="35"/>
  <c r="C336" i="35"/>
  <c r="B336" i="35" l="1"/>
  <c r="F336" i="35" s="1"/>
  <c r="A336" i="35" s="1"/>
  <c r="C337" i="35"/>
  <c r="E337" i="35"/>
  <c r="F335" i="35"/>
  <c r="A335" i="35" l="1"/>
  <c r="B337" i="35"/>
  <c r="E338" i="35"/>
  <c r="C338" i="35"/>
  <c r="B338" i="35" l="1"/>
  <c r="F338" i="35" s="1"/>
  <c r="A338" i="35" s="1"/>
  <c r="E339" i="35"/>
  <c r="C339" i="35"/>
  <c r="F337" i="35"/>
  <c r="A337" i="35" l="1"/>
  <c r="B339" i="35"/>
  <c r="E340" i="35"/>
  <c r="C340" i="35"/>
  <c r="B340" i="35" l="1"/>
  <c r="F340" i="35" s="1"/>
  <c r="A340" i="35" s="1"/>
  <c r="C341" i="35"/>
  <c r="E341" i="35"/>
  <c r="F339" i="35"/>
  <c r="A339" i="35" l="1"/>
  <c r="B341" i="35"/>
  <c r="E342" i="35"/>
  <c r="C342" i="35"/>
  <c r="B342" i="35" l="1"/>
  <c r="F342" i="35" s="1"/>
  <c r="A342" i="35" s="1"/>
  <c r="E343" i="35"/>
  <c r="C343" i="35"/>
  <c r="F341" i="35"/>
  <c r="A341" i="35" l="1"/>
  <c r="B343" i="35"/>
  <c r="F343" i="35" s="1"/>
  <c r="A343" i="35" s="1"/>
  <c r="C344" i="35"/>
  <c r="E344" i="35"/>
  <c r="H344" i="35" s="1"/>
  <c r="B344" i="35" l="1"/>
  <c r="C345" i="35"/>
  <c r="E345" i="35"/>
  <c r="B345" i="35" l="1"/>
  <c r="E346" i="35"/>
  <c r="C346" i="35"/>
  <c r="F344" i="35"/>
  <c r="H343" i="35"/>
  <c r="A344" i="35" l="1"/>
  <c r="H342" i="35"/>
  <c r="B346" i="35"/>
  <c r="F346" i="35" s="1"/>
  <c r="A346" i="35" s="1"/>
  <c r="C347" i="35"/>
  <c r="E347" i="35"/>
  <c r="F345" i="35"/>
  <c r="A345" i="35" l="1"/>
  <c r="B347" i="35"/>
  <c r="C348" i="35"/>
  <c r="E348" i="35"/>
  <c r="F347" i="35" l="1"/>
  <c r="B348" i="35"/>
  <c r="F348" i="35" s="1"/>
  <c r="A348" i="35" s="1"/>
  <c r="C349" i="35"/>
  <c r="E349" i="35"/>
  <c r="B349" i="35" l="1"/>
  <c r="F349" i="35" s="1"/>
  <c r="A349" i="35" s="1"/>
  <c r="E350" i="35"/>
  <c r="C350" i="35"/>
  <c r="A347" i="35"/>
  <c r="B350" i="35" l="1"/>
  <c r="C351" i="35"/>
  <c r="E351" i="35"/>
  <c r="B351" i="35" l="1"/>
  <c r="F351" i="35" s="1"/>
  <c r="A351" i="35" s="1"/>
  <c r="C352" i="35"/>
  <c r="E352" i="35"/>
  <c r="F350" i="35"/>
  <c r="A350" i="35" l="1"/>
  <c r="B352" i="35"/>
  <c r="C353" i="35"/>
  <c r="E353" i="35"/>
  <c r="B353" i="35" l="1"/>
  <c r="F353" i="35" s="1"/>
  <c r="A353" i="35" s="1"/>
  <c r="E354" i="35"/>
  <c r="C354" i="35"/>
  <c r="F352" i="35"/>
  <c r="A352" i="35" l="1"/>
  <c r="B354" i="35"/>
  <c r="F354" i="35" s="1"/>
  <c r="A354" i="35" s="1"/>
  <c r="E355" i="35"/>
  <c r="C355" i="35"/>
  <c r="B355" i="35" l="1"/>
  <c r="F355" i="35" s="1"/>
  <c r="A355" i="35" s="1"/>
  <c r="C356" i="35"/>
  <c r="E356" i="35"/>
  <c r="H356" i="35" s="1"/>
  <c r="B356" i="35" l="1"/>
  <c r="E357" i="35"/>
  <c r="C358" i="35"/>
  <c r="E358" i="35"/>
  <c r="F357" i="35" l="1"/>
  <c r="B358" i="35"/>
  <c r="C359" i="35"/>
  <c r="E359" i="35"/>
  <c r="F356" i="35"/>
  <c r="H355" i="35"/>
  <c r="A356" i="35" l="1"/>
  <c r="H354" i="35"/>
  <c r="B359" i="35"/>
  <c r="F359" i="35" s="1"/>
  <c r="A359" i="35" s="1"/>
  <c r="C360" i="35"/>
  <c r="E360" i="35"/>
  <c r="A357" i="35"/>
  <c r="F358" i="35"/>
  <c r="A358" i="35" s="1"/>
  <c r="B360" i="35" l="1"/>
  <c r="E361" i="35"/>
  <c r="C361" i="35"/>
  <c r="B361" i="35" l="1"/>
  <c r="F361" i="35" s="1"/>
  <c r="A361" i="35" s="1"/>
  <c r="C362" i="35"/>
  <c r="E362" i="35"/>
  <c r="F360" i="35"/>
  <c r="A360" i="35" l="1"/>
  <c r="B362" i="35"/>
  <c r="C363" i="35"/>
  <c r="E363" i="35"/>
  <c r="B363" i="35" l="1"/>
  <c r="F363" i="35" s="1"/>
  <c r="A363" i="35" s="1"/>
  <c r="C364" i="35"/>
  <c r="E364" i="35"/>
  <c r="F362" i="35"/>
  <c r="A362" i="35" l="1"/>
  <c r="B364" i="35"/>
  <c r="E365" i="35"/>
  <c r="C365" i="35"/>
  <c r="B365" i="35" l="1"/>
  <c r="F365" i="35" s="1"/>
  <c r="A365" i="35" s="1"/>
  <c r="C366" i="35"/>
  <c r="E366" i="35"/>
  <c r="F364" i="35"/>
  <c r="A364" i="35" l="1"/>
  <c r="B366" i="35"/>
  <c r="F366" i="35" s="1"/>
  <c r="A366" i="35" s="1"/>
  <c r="C367" i="35"/>
  <c r="E367" i="35"/>
  <c r="B367" i="35" l="1"/>
  <c r="F367" i="35" s="1"/>
  <c r="A367" i="35" s="1"/>
  <c r="C368" i="35"/>
  <c r="E368" i="35"/>
  <c r="B368" i="35" l="1"/>
  <c r="C369" i="35"/>
  <c r="E369" i="35"/>
  <c r="G371" i="35" s="1"/>
  <c r="H368" i="35"/>
  <c r="F368" i="35" l="1"/>
  <c r="B369" i="35"/>
  <c r="G370" i="35" s="1"/>
  <c r="H367" i="35"/>
  <c r="A368" i="35" l="1"/>
  <c r="F369" i="35"/>
  <c r="H366" i="35"/>
  <c r="G369" i="35" s="1"/>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火口　博行</author>
  </authors>
  <commentList>
    <comment ref="E3" authorId="0" shapeId="0">
      <text>
        <r>
          <rPr>
            <sz val="9"/>
            <color indexed="81"/>
            <rFont val="ＭＳ Ｐゴシック"/>
            <family val="3"/>
            <charset val="128"/>
          </rPr>
          <t xml:space="preserve">添付したものについては○印を記入すること
</t>
        </r>
      </text>
    </comment>
  </commentList>
</comments>
</file>

<file path=xl/comments3.xml><?xml version="1.0" encoding="utf-8"?>
<comments xmlns="http://schemas.openxmlformats.org/spreadsheetml/2006/main">
  <authors>
    <author>火口　博行</author>
  </authors>
  <commentList>
    <comment ref="E14" authorId="0" shapeId="0">
      <text>
        <r>
          <rPr>
            <sz val="9"/>
            <color indexed="81"/>
            <rFont val="ＭＳ Ｐゴシック"/>
            <family val="3"/>
            <charset val="128"/>
          </rPr>
          <t xml:space="preserve">併設する施設名及び施設種別を記載すること。複数ある場合は"，"で区切ること。
例：●●●（ケアハウス），▲▲▲（ショートステイ）
</t>
        </r>
      </text>
    </comment>
    <comment ref="E24" authorId="0" shapeId="0">
      <text>
        <r>
          <rPr>
            <sz val="9"/>
            <color indexed="81"/>
            <rFont val="ＭＳ Ｐゴシック"/>
            <family val="3"/>
            <charset val="128"/>
          </rPr>
          <t>水害対策強化整備にあたって，目的（どういった問題に対応するか）及び実施する工事内容について箇条書きで簡潔に記載すること
また、避難時間の短縮や安全な避難先の確保について有効であることについての設計方針・考えなどをあわせて記載してください。</t>
        </r>
      </text>
    </comment>
    <comment ref="E26" authorId="0" shapeId="0">
      <text>
        <r>
          <rPr>
            <sz val="9"/>
            <color indexed="81"/>
            <rFont val="ＭＳ Ｐゴシック"/>
            <family val="3"/>
            <charset val="128"/>
          </rPr>
          <t>施工時における入所者への対応について記載すること。また，当該工事が入所者への影響がない場合は，その旨を記載すること。</t>
        </r>
      </text>
    </comment>
  </commentList>
</comments>
</file>

<file path=xl/comments4.xml><?xml version="1.0" encoding="utf-8"?>
<comments xmlns="http://schemas.openxmlformats.org/spreadsheetml/2006/main">
  <authors>
    <author>aps12-042</author>
  </authors>
  <commentList>
    <comment ref="E53" authorId="0" shapeId="0">
      <text>
        <r>
          <rPr>
            <sz val="9"/>
            <color indexed="81"/>
            <rFont val="ＭＳ Ｐゴシック"/>
            <family val="3"/>
            <charset val="128"/>
          </rPr>
          <t xml:space="preserve">貸借対照表の資産の部
建物+土地+基本財産特定預金
</t>
        </r>
      </text>
    </comment>
    <comment ref="E54" authorId="0" shapeId="0">
      <text>
        <r>
          <rPr>
            <sz val="9"/>
            <color indexed="81"/>
            <rFont val="ＭＳ Ｐゴシック"/>
            <family val="3"/>
            <charset val="128"/>
          </rPr>
          <t>施設整備に使用できる資産の合計</t>
        </r>
      </text>
    </comment>
    <comment ref="E56" authorId="0" shapeId="0">
      <text>
        <r>
          <rPr>
            <sz val="9"/>
            <color indexed="81"/>
            <rFont val="ＭＳ Ｐゴシック"/>
            <family val="3"/>
            <charset val="128"/>
          </rPr>
          <t>貸借対照表の資産の部合計と同じになるように</t>
        </r>
      </text>
    </comment>
    <comment ref="E59" authorId="0" shapeId="0">
      <text>
        <r>
          <rPr>
            <sz val="9"/>
            <color indexed="81"/>
            <rFont val="ＭＳ Ｐゴシック"/>
            <family val="3"/>
            <charset val="128"/>
          </rPr>
          <t xml:space="preserve">年間事業費から定員（増員）分の３か月分（保育所は１か月分）の運転資金を算出
</t>
        </r>
      </text>
    </comment>
    <comment ref="L60" authorId="0" shapeId="0">
      <text>
        <r>
          <rPr>
            <sz val="9"/>
            <color indexed="81"/>
            <rFont val="ＭＳ Ｐゴシック"/>
            <family val="3"/>
            <charset val="128"/>
          </rPr>
          <t>事業活動収支計算書の支出の部の合計額</t>
        </r>
      </text>
    </comment>
  </commentList>
</comments>
</file>

<file path=xl/comments5.xml><?xml version="1.0" encoding="utf-8"?>
<comments xmlns="http://schemas.openxmlformats.org/spreadsheetml/2006/main">
  <authors>
    <author>作成者</author>
  </authors>
  <commentLis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6.xml><?xml version="1.0" encoding="utf-8"?>
<comments xmlns="http://schemas.openxmlformats.org/spreadsheetml/2006/main">
  <authors>
    <author>火口　博行</author>
  </authors>
  <commentList>
    <comment ref="I16" authorId="0" shapeId="0">
      <text>
        <r>
          <rPr>
            <sz val="9"/>
            <color indexed="81"/>
            <rFont val="ＭＳ Ｐゴシック"/>
            <family val="3"/>
            <charset val="128"/>
          </rPr>
          <t xml:space="preserve">事業種別ごとの専有部分の面積を入力
</t>
        </r>
      </text>
    </comment>
    <comment ref="B21" authorId="0" shapeId="0">
      <text>
        <r>
          <rPr>
            <sz val="9"/>
            <color indexed="81"/>
            <rFont val="ＭＳ Ｐゴシック"/>
            <family val="3"/>
            <charset val="128"/>
          </rPr>
          <t xml:space="preserve">
</t>
        </r>
        <r>
          <rPr>
            <sz val="9"/>
            <color indexed="10"/>
            <rFont val="ＭＳ Ｐゴシック"/>
            <family val="3"/>
            <charset val="128"/>
          </rPr>
          <t>総事業費から対象外経費を除いた額を記載
工事事務費は工事費の2.6％を上限とする。</t>
        </r>
      </text>
    </comment>
    <comment ref="H26" authorId="0" shapeId="0">
      <text>
        <r>
          <rPr>
            <sz val="9"/>
            <color indexed="81"/>
            <rFont val="ＭＳ Ｐゴシック"/>
            <family val="3"/>
            <charset val="128"/>
          </rPr>
          <t xml:space="preserve">共有部分がある場合に入力
</t>
        </r>
      </text>
    </comment>
  </commentList>
</comments>
</file>

<file path=xl/sharedStrings.xml><?xml version="1.0" encoding="utf-8"?>
<sst xmlns="http://schemas.openxmlformats.org/spreadsheetml/2006/main" count="1454" uniqueCount="991">
  <si>
    <t>原　　　　　本　　　　　証　　　　　明</t>
    <rPh sb="0" eb="7">
      <t>ゲンポン</t>
    </rPh>
    <rPh sb="12" eb="19">
      <t>ショウメイ</t>
    </rPh>
    <phoneticPr fontId="2"/>
  </si>
  <si>
    <t>この証拠書類並びに添付書類は原本と相違ないことを証明します。</t>
    <rPh sb="2" eb="4">
      <t>ショウコ</t>
    </rPh>
    <rPh sb="4" eb="6">
      <t>ショルイ</t>
    </rPh>
    <rPh sb="6" eb="7">
      <t>ナラ</t>
    </rPh>
    <rPh sb="9" eb="11">
      <t>テンプ</t>
    </rPh>
    <rPh sb="11" eb="13">
      <t>ショルイ</t>
    </rPh>
    <rPh sb="14" eb="16">
      <t>ゲンポン</t>
    </rPh>
    <rPh sb="17" eb="19">
      <t>ソウイ</t>
    </rPh>
    <rPh sb="24" eb="26">
      <t>ショウメイ</t>
    </rPh>
    <phoneticPr fontId="2"/>
  </si>
  <si>
    <t>備考</t>
    <rPh sb="0" eb="2">
      <t>ビコウ</t>
    </rPh>
    <phoneticPr fontId="2"/>
  </si>
  <si>
    <t>施設名</t>
    <rPh sb="0" eb="2">
      <t>シセツ</t>
    </rPh>
    <rPh sb="2" eb="3">
      <t>メイ</t>
    </rPh>
    <phoneticPr fontId="2"/>
  </si>
  <si>
    <t>区分</t>
    <rPh sb="0" eb="2">
      <t>クブン</t>
    </rPh>
    <phoneticPr fontId="2"/>
  </si>
  <si>
    <t xml:space="preserve"> </t>
    <phoneticPr fontId="2"/>
  </si>
  <si>
    <t>計</t>
    <rPh sb="0" eb="1">
      <t>ケイ</t>
    </rPh>
    <phoneticPr fontId="2"/>
  </si>
  <si>
    <t>代表者名</t>
    <rPh sb="0" eb="3">
      <t>ダイヒョウシャ</t>
    </rPh>
    <rPh sb="3" eb="4">
      <t>メイ</t>
    </rPh>
    <phoneticPr fontId="2"/>
  </si>
  <si>
    <t>担当者</t>
    <rPh sb="0" eb="3">
      <t>タントウシャ</t>
    </rPh>
    <phoneticPr fontId="2"/>
  </si>
  <si>
    <t>連絡先</t>
    <rPh sb="0" eb="3">
      <t>レンラクサキ</t>
    </rPh>
    <phoneticPr fontId="2"/>
  </si>
  <si>
    <t>施設所在地</t>
    <rPh sb="0" eb="2">
      <t>シセツ</t>
    </rPh>
    <rPh sb="2" eb="5">
      <t>ショザイチ</t>
    </rPh>
    <phoneticPr fontId="2"/>
  </si>
  <si>
    <t>事業計画</t>
    <rPh sb="0" eb="2">
      <t>ジギョウ</t>
    </rPh>
    <rPh sb="2" eb="4">
      <t>ケイカク</t>
    </rPh>
    <phoneticPr fontId="2"/>
  </si>
  <si>
    <t>自己資金</t>
    <rPh sb="0" eb="2">
      <t>ジコ</t>
    </rPh>
    <rPh sb="2" eb="4">
      <t>シキン</t>
    </rPh>
    <phoneticPr fontId="2"/>
  </si>
  <si>
    <t>合　　計</t>
    <rPh sb="0" eb="1">
      <t>ゴウ</t>
    </rPh>
    <rPh sb="3" eb="4">
      <t>ケイ</t>
    </rPh>
    <phoneticPr fontId="2"/>
  </si>
  <si>
    <t>【様式第１号】</t>
    <rPh sb="1" eb="3">
      <t>ヨウシキ</t>
    </rPh>
    <rPh sb="3" eb="4">
      <t>ダイ</t>
    </rPh>
    <rPh sb="5" eb="6">
      <t>ゴウ</t>
    </rPh>
    <phoneticPr fontId="2"/>
  </si>
  <si>
    <t>【様式第２号】</t>
    <rPh sb="1" eb="3">
      <t>ヨウシキ</t>
    </rPh>
    <rPh sb="3" eb="4">
      <t>ダイ</t>
    </rPh>
    <rPh sb="5" eb="6">
      <t>ゴウ</t>
    </rPh>
    <phoneticPr fontId="2"/>
  </si>
  <si>
    <t>【様式第４号】</t>
    <rPh sb="1" eb="3">
      <t>ヨウシキ</t>
    </rPh>
    <rPh sb="3" eb="4">
      <t>ダイ</t>
    </rPh>
    <rPh sb="5" eb="6">
      <t>ゴウ</t>
    </rPh>
    <phoneticPr fontId="2"/>
  </si>
  <si>
    <t>◎</t>
    <phoneticPr fontId="2"/>
  </si>
  <si>
    <t>◎</t>
    <phoneticPr fontId="2"/>
  </si>
  <si>
    <t>◎</t>
    <phoneticPr fontId="2"/>
  </si>
  <si>
    <t>法 人 名</t>
    <rPh sb="0" eb="1">
      <t>ホウ</t>
    </rPh>
    <rPh sb="2" eb="3">
      <t>ジン</t>
    </rPh>
    <rPh sb="4" eb="5">
      <t>メイ</t>
    </rPh>
    <phoneticPr fontId="2"/>
  </si>
  <si>
    <t>所 在 地</t>
    <rPh sb="0" eb="1">
      <t>トコロ</t>
    </rPh>
    <rPh sb="2" eb="3">
      <t>ザイ</t>
    </rPh>
    <rPh sb="4" eb="5">
      <t>チ</t>
    </rPh>
    <phoneticPr fontId="2"/>
  </si>
  <si>
    <t>郵便番号</t>
    <rPh sb="0" eb="4">
      <t>ユウビンバンゴウ</t>
    </rPh>
    <phoneticPr fontId="2"/>
  </si>
  <si>
    <t>法人
確認</t>
    <rPh sb="0" eb="2">
      <t>ホウジン</t>
    </rPh>
    <rPh sb="3" eb="5">
      <t>カクニン</t>
    </rPh>
    <phoneticPr fontId="2"/>
  </si>
  <si>
    <t>【別紙様式】</t>
    <rPh sb="1" eb="3">
      <t>ベッシ</t>
    </rPh>
    <rPh sb="3" eb="5">
      <t>ヨウシキ</t>
    </rPh>
    <phoneticPr fontId="2"/>
  </si>
  <si>
    <t>※特に指定が無いものについては，任意様式とすること。</t>
    <rPh sb="1" eb="2">
      <t>トク</t>
    </rPh>
    <rPh sb="3" eb="5">
      <t>シテイ</t>
    </rPh>
    <rPh sb="6" eb="7">
      <t>ナ</t>
    </rPh>
    <rPh sb="16" eb="18">
      <t>ニンイ</t>
    </rPh>
    <rPh sb="18" eb="20">
      <t>ヨウシキ</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</si>
  <si>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</si>
  <si>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住所</t>
    <rPh sb="0" eb="2">
      <t>ジュウショ</t>
    </rPh>
    <phoneticPr fontId="2"/>
  </si>
  <si>
    <t>法人名</t>
    <rPh sb="0" eb="2">
      <t>ホウジン</t>
    </rPh>
    <rPh sb="2" eb="3">
      <t>メイ</t>
    </rPh>
    <phoneticPr fontId="2"/>
  </si>
  <si>
    <t>　詳細は以下のとおりです。</t>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</si>
  <si>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</si>
  <si>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</si>
  <si>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</si>
  <si>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</si>
  <si>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</si>
  <si>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事　　業　　費　　　　　　（円）</t>
    <rPh sb="0" eb="7">
      <t>ジギョウヒ</t>
    </rPh>
    <rPh sb="14" eb="15">
      <t>エン</t>
    </rPh>
    <phoneticPr fontId="2"/>
  </si>
  <si>
    <t>・施設整備費</t>
    <rPh sb="1" eb="3">
      <t>シセツ</t>
    </rPh>
    <rPh sb="3" eb="6">
      <t>セイビヒ</t>
    </rPh>
    <phoneticPr fontId="2"/>
  </si>
  <si>
    <t>・設計監理費</t>
    <rPh sb="1" eb="3">
      <t>セッケイ</t>
    </rPh>
    <rPh sb="3" eb="4">
      <t>カン</t>
    </rPh>
    <rPh sb="4" eb="5">
      <t>リ</t>
    </rPh>
    <rPh sb="5" eb="6">
      <t>ヒ</t>
    </rPh>
    <phoneticPr fontId="2"/>
  </si>
  <si>
    <t>・土地取得費</t>
    <rPh sb="1" eb="3">
      <t>トチ</t>
    </rPh>
    <rPh sb="3" eb="6">
      <t>シュトクヒ</t>
    </rPh>
    <phoneticPr fontId="2"/>
  </si>
  <si>
    <t>・本部会計繰入金</t>
    <rPh sb="1" eb="3">
      <t>ホンブ</t>
    </rPh>
    <rPh sb="3" eb="5">
      <t>カイケイ</t>
    </rPh>
    <rPh sb="5" eb="7">
      <t>クリイレ</t>
    </rPh>
    <rPh sb="7" eb="8">
      <t>キン</t>
    </rPh>
    <phoneticPr fontId="2"/>
  </si>
  <si>
    <t>・土地造成費</t>
    <rPh sb="1" eb="3">
      <t>トチ</t>
    </rPh>
    <rPh sb="3" eb="5">
      <t>ゾウセイ</t>
    </rPh>
    <rPh sb="5" eb="6">
      <t>ヒ</t>
    </rPh>
    <phoneticPr fontId="2"/>
  </si>
  <si>
    <t>・借入金</t>
    <rPh sb="1" eb="3">
      <t>カリイレ</t>
    </rPh>
    <rPh sb="3" eb="4">
      <t>キン</t>
    </rPh>
    <phoneticPr fontId="2"/>
  </si>
  <si>
    <t>福祉医療機構</t>
    <rPh sb="0" eb="2">
      <t>フクシ</t>
    </rPh>
    <rPh sb="2" eb="4">
      <t>イリョウ</t>
    </rPh>
    <rPh sb="4" eb="6">
      <t>キコウ</t>
    </rPh>
    <phoneticPr fontId="2"/>
  </si>
  <si>
    <t>・運転資金</t>
    <rPh sb="1" eb="3">
      <t>ウンテン</t>
    </rPh>
    <rPh sb="3" eb="5">
      <t>シキン</t>
    </rPh>
    <phoneticPr fontId="2"/>
  </si>
  <si>
    <t>市中銀行</t>
    <rPh sb="0" eb="2">
      <t>シチュウ</t>
    </rPh>
    <rPh sb="2" eb="4">
      <t>ギンコウ</t>
    </rPh>
    <phoneticPr fontId="2"/>
  </si>
  <si>
    <t>・予備費</t>
    <rPh sb="1" eb="4">
      <t>ヨビヒ</t>
    </rPh>
    <phoneticPr fontId="2"/>
  </si>
  <si>
    <t>・その他</t>
    <rPh sb="3" eb="4">
      <t>タ</t>
    </rPh>
    <phoneticPr fontId="2"/>
  </si>
  <si>
    <t>合　　計</t>
    <rPh sb="0" eb="4">
      <t>ゴウケイ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</si>
  <si>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</si>
  <si>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償還財源　　　　　　　　　　　　　　　　　　（円）</t>
    <rPh sb="0" eb="2">
      <t>ショウカン</t>
    </rPh>
    <rPh sb="2" eb="4">
      <t>ザイゲン</t>
    </rPh>
    <rPh sb="23" eb="24">
      <t>エン</t>
    </rPh>
    <phoneticPr fontId="2"/>
  </si>
  <si>
    <t>年目</t>
    <rPh sb="0" eb="2">
      <t>ネンメ</t>
    </rPh>
    <phoneticPr fontId="2"/>
  </si>
  <si>
    <t>協議メモ</t>
    <rPh sb="0" eb="2">
      <t>キョウギ</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</si>
  <si>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</si>
  <si>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</si>
  <si>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・設備備品整備費</t>
    <rPh sb="1" eb="3">
      <t>セツビ</t>
    </rPh>
    <rPh sb="3" eb="5">
      <t>ビヒン</t>
    </rPh>
    <rPh sb="5" eb="8">
      <t>セイビヒ</t>
    </rPh>
    <phoneticPr fontId="2"/>
  </si>
  <si>
    <t>○</t>
    <phoneticPr fontId="2"/>
  </si>
  <si>
    <t>ＮＯ.</t>
    <phoneticPr fontId="2"/>
  </si>
  <si>
    <t>令和　　年　　月　　日</t>
    <rPh sb="0" eb="2">
      <t>レイワ</t>
    </rPh>
    <rPh sb="4" eb="5">
      <t>ネン</t>
    </rPh>
    <rPh sb="7" eb="8">
      <t>ガツ</t>
    </rPh>
    <rPh sb="10" eb="11">
      <t>ニチ</t>
    </rPh>
    <phoneticPr fontId="2"/>
  </si>
  <si>
    <t>施工時の入所者の処遇</t>
    <rPh sb="0" eb="2">
      <t>セコウ</t>
    </rPh>
    <rPh sb="2" eb="3">
      <t>ジ</t>
    </rPh>
    <rPh sb="4" eb="7">
      <t>ニュウショシャ</t>
    </rPh>
    <rPh sb="8" eb="10">
      <t>ショグウ</t>
    </rPh>
    <phoneticPr fontId="2"/>
  </si>
  <si>
    <t>【様式第３号】</t>
    <rPh sb="1" eb="3">
      <t>ヨウシキ</t>
    </rPh>
    <rPh sb="3" eb="4">
      <t>ダイ</t>
    </rPh>
    <rPh sb="5" eb="6">
      <t>ゴウ</t>
    </rPh>
    <phoneticPr fontId="2"/>
  </si>
  <si>
    <t>決算書（資金，事業活動収支計算書，直近２カ年の貸借対照表）</t>
    <phoneticPr fontId="2"/>
  </si>
  <si>
    <t>整備区分</t>
    <rPh sb="0" eb="2">
      <t>セイビ</t>
    </rPh>
    <rPh sb="2" eb="4">
      <t>クブン</t>
    </rPh>
    <phoneticPr fontId="2"/>
  </si>
  <si>
    <t>施設種別等</t>
    <rPh sb="0" eb="2">
      <t>シセツ</t>
    </rPh>
    <rPh sb="2" eb="4">
      <t>シュベツ</t>
    </rPh>
    <rPh sb="4" eb="5">
      <t>ナド</t>
    </rPh>
    <phoneticPr fontId="2"/>
  </si>
  <si>
    <t>※用紙はすべてＡ４サイズ（図面はＡ４サイズに折ること）とし，番号入り仕切紙（仕切紙に番号入りのインデックスを付ける。）を挟み，Ａ４のフラットファイルに綴じて２部提出すること。</t>
    <phoneticPr fontId="2"/>
  </si>
  <si>
    <t>先進的事業整備計画書</t>
    <rPh sb="0" eb="3">
      <t>センシンテキ</t>
    </rPh>
    <rPh sb="3" eb="5">
      <t>ジギョウ</t>
    </rPh>
    <rPh sb="5" eb="7">
      <t>セイビ</t>
    </rPh>
    <rPh sb="7" eb="10">
      <t>ケイカクショ</t>
    </rPh>
    <phoneticPr fontId="2"/>
  </si>
  <si>
    <t>整備計画一覧表</t>
    <rPh sb="0" eb="2">
      <t>セイビ</t>
    </rPh>
    <rPh sb="2" eb="4">
      <t>ケイカク</t>
    </rPh>
    <rPh sb="4" eb="6">
      <t>イチラン</t>
    </rPh>
    <rPh sb="6" eb="7">
      <t>ヒョウ</t>
    </rPh>
    <phoneticPr fontId="2"/>
  </si>
  <si>
    <t>◎</t>
  </si>
  <si>
    <t>◎
PDF</t>
    <phoneticPr fontId="2"/>
  </si>
  <si>
    <t>電子データ</t>
    <rPh sb="0" eb="2">
      <t>デンシ</t>
    </rPh>
    <phoneticPr fontId="2"/>
  </si>
  <si>
    <t>※「電子データ」列に◎があるものについては，紙とは別に，指定のファイル形式で電子データ提出すること。</t>
    <rPh sb="2" eb="4">
      <t>デンシ</t>
    </rPh>
    <rPh sb="8" eb="9">
      <t>レツ</t>
    </rPh>
    <rPh sb="22" eb="23">
      <t>カミ</t>
    </rPh>
    <rPh sb="25" eb="26">
      <t>ベツ</t>
    </rPh>
    <rPh sb="28" eb="30">
      <t>シテイ</t>
    </rPh>
    <rPh sb="35" eb="37">
      <t>ケイシキ</t>
    </rPh>
    <rPh sb="38" eb="40">
      <t>デンシ</t>
    </rPh>
    <rPh sb="43" eb="45">
      <t>テイシュツ</t>
    </rPh>
    <phoneticPr fontId="2"/>
  </si>
  <si>
    <r>
      <t>工事費費目別内訳書・工事事務費費目別内訳書（見積書　</t>
    </r>
    <r>
      <rPr>
        <b/>
        <sz val="11"/>
        <color rgb="FFFF0000"/>
        <rFont val="ＭＳ ゴシック"/>
        <family val="3"/>
        <charset val="128"/>
      </rPr>
      <t>※２業者分</t>
    </r>
    <r>
      <rPr>
        <sz val="11"/>
        <rFont val="ＭＳ ゴシック"/>
        <family val="3"/>
        <charset val="128"/>
      </rPr>
      <t xml:space="preserve">）
</t>
    </r>
    <r>
      <rPr>
        <b/>
        <sz val="11"/>
        <rFont val="ＭＳ ゴシック"/>
        <family val="3"/>
        <charset val="128"/>
      </rPr>
      <t>※工事費費目別内訳書については，中科目レベル以上で作成すること。</t>
    </r>
    <rPh sb="0" eb="3">
      <t>コウジヒ</t>
    </rPh>
    <rPh sb="3" eb="5">
      <t>ヒモク</t>
    </rPh>
    <rPh sb="5" eb="6">
      <t>ベツ</t>
    </rPh>
    <rPh sb="6" eb="9">
      <t>ウチワケショ</t>
    </rPh>
    <rPh sb="22" eb="25">
      <t>ミツモリショ</t>
    </rPh>
    <rPh sb="28" eb="30">
      <t>ギョウシャ</t>
    </rPh>
    <rPh sb="30" eb="31">
      <t>ブン</t>
    </rPh>
    <rPh sb="55" eb="57">
      <t>イジョウ</t>
    </rPh>
    <rPh sb="58" eb="60">
      <t>サクセイ</t>
    </rPh>
    <phoneticPr fontId="2"/>
  </si>
  <si>
    <t>特別養護老人ホーム</t>
  </si>
  <si>
    <t>併設老人短期入所施設(特別養護老人ホーム)</t>
  </si>
  <si>
    <t>軽費老人ホーム（ケアハウス・Ａ型・Ｂ型）</t>
  </si>
  <si>
    <t>介護老人保健施設</t>
  </si>
  <si>
    <t>介護医療院</t>
  </si>
  <si>
    <t>養護老人ホーム</t>
  </si>
  <si>
    <t>有料老人ホーム</t>
  </si>
  <si>
    <t>老人短期入所施設</t>
    <rPh sb="0" eb="2">
      <t>ロウジン</t>
    </rPh>
    <phoneticPr fontId="3"/>
  </si>
  <si>
    <t>地域密着型特別養護老人ホーム</t>
  </si>
  <si>
    <t>併設される老人短期入所施設（地域密着型特別養護老人ホーム）</t>
    <rPh sb="0" eb="2">
      <t>ヘイセツ</t>
    </rPh>
    <phoneticPr fontId="3"/>
  </si>
  <si>
    <t>小規模ケアハウス</t>
  </si>
  <si>
    <t>都市型軽費老人ホーム</t>
  </si>
  <si>
    <t>小規模介護老人保健施設</t>
  </si>
  <si>
    <t>小規模介護医療院</t>
    <rPh sb="0" eb="3">
      <t>ショウキボ</t>
    </rPh>
    <phoneticPr fontId="3"/>
  </si>
  <si>
    <t>小規模養護老人ホーム</t>
  </si>
  <si>
    <t>小規模有料老人ホーム</t>
    <rPh sb="0" eb="3">
      <t>ショウキボ</t>
    </rPh>
    <phoneticPr fontId="3"/>
  </si>
  <si>
    <t>小規模老人短期入所施設</t>
    <rPh sb="0" eb="3">
      <t>ショウキボ</t>
    </rPh>
    <phoneticPr fontId="3"/>
  </si>
  <si>
    <t>認知症高齢者グループホーム</t>
  </si>
  <si>
    <t>小規模多機能型居宅介護事業所</t>
  </si>
  <si>
    <t>看護小規模多機能型居宅介護事業所　</t>
  </si>
  <si>
    <t>緊急ショートステイ</t>
    <rPh sb="0" eb="2">
      <t>キンキュウ</t>
    </rPh>
    <phoneticPr fontId="1"/>
  </si>
  <si>
    <t>①特別養護老人ホーム及び併設される老人短期入所施設</t>
    <rPh sb="10" eb="11">
      <t>オヨ</t>
    </rPh>
    <phoneticPr fontId="1"/>
  </si>
  <si>
    <t>②軽費老人ホーム（ケアハウス・Ａ型・Ｂ型）</t>
  </si>
  <si>
    <t>③介護老人保健施設</t>
  </si>
  <si>
    <t>④介護医療院</t>
  </si>
  <si>
    <t>⑤養護老人ホーム</t>
  </si>
  <si>
    <t>⑥有料老人ホーム</t>
  </si>
  <si>
    <t>⑦①以外の老人短期入所施設</t>
    <rPh sb="2" eb="4">
      <t>イガイ</t>
    </rPh>
    <rPh sb="5" eb="7">
      <t>ロウジン</t>
    </rPh>
    <rPh sb="7" eb="9">
      <t>タンキ</t>
    </rPh>
    <rPh sb="9" eb="11">
      <t>ニュウショ</t>
    </rPh>
    <rPh sb="11" eb="13">
      <t>シセツ</t>
    </rPh>
    <phoneticPr fontId="1"/>
  </si>
  <si>
    <t>⑧地域密着型特別養護老人ホーム及び併設される老人短期入所施設</t>
    <rPh sb="15" eb="16">
      <t>オヨ</t>
    </rPh>
    <phoneticPr fontId="1"/>
  </si>
  <si>
    <t>⑨小規模ケアハウス</t>
  </si>
  <si>
    <t>⑩都市型軽費老人ホーム</t>
  </si>
  <si>
    <t>⑪小規模介護老人保健施設</t>
  </si>
  <si>
    <t>⑫小規模介護医療院</t>
    <rPh sb="1" eb="4">
      <t>ショウキボ</t>
    </rPh>
    <phoneticPr fontId="3"/>
  </si>
  <si>
    <t>⑬小規模養護老人ホーム</t>
  </si>
  <si>
    <t>⑭小規模有料老人ホーム</t>
    <rPh sb="1" eb="4">
      <t>ショウキボ</t>
    </rPh>
    <phoneticPr fontId="3"/>
  </si>
  <si>
    <t>⑮⑧以外の小規模老人短期入所施設</t>
    <rPh sb="2" eb="4">
      <t>イガイ</t>
    </rPh>
    <rPh sb="5" eb="8">
      <t>ショウキボ</t>
    </rPh>
    <rPh sb="8" eb="12">
      <t>ロウジンタンキ</t>
    </rPh>
    <rPh sb="12" eb="14">
      <t>ニュウショ</t>
    </rPh>
    <rPh sb="14" eb="16">
      <t>シセツ</t>
    </rPh>
    <phoneticPr fontId="1"/>
  </si>
  <si>
    <t>⑯認知症高齢者グループホーム</t>
  </si>
  <si>
    <t>⑰小規模多機能型居宅介護事業所</t>
  </si>
  <si>
    <t>⑱看護小規模多機能型居宅介護事業所　</t>
  </si>
  <si>
    <t>⑲緊急ショートステイ</t>
    <rPh sb="1" eb="3">
      <t>キンキュウ</t>
    </rPh>
    <phoneticPr fontId="1"/>
  </si>
  <si>
    <t>指導監査課</t>
    <rPh sb="0" eb="2">
      <t>シドウ</t>
    </rPh>
    <rPh sb="2" eb="4">
      <t>カンサ</t>
    </rPh>
    <rPh sb="4" eb="5">
      <t>カ</t>
    </rPh>
    <phoneticPr fontId="2"/>
  </si>
  <si>
    <t>健康長寿課</t>
    <rPh sb="0" eb="2">
      <t>ケンコウ</t>
    </rPh>
    <rPh sb="2" eb="4">
      <t>チョウジュ</t>
    </rPh>
    <rPh sb="4" eb="5">
      <t>カ</t>
    </rPh>
    <phoneticPr fontId="2"/>
  </si>
  <si>
    <t>住宅課</t>
    <rPh sb="0" eb="2">
      <t>ジュウタク</t>
    </rPh>
    <rPh sb="2" eb="3">
      <t>カ</t>
    </rPh>
    <phoneticPr fontId="2"/>
  </si>
  <si>
    <t>〇</t>
    <phoneticPr fontId="2"/>
  </si>
  <si>
    <t>〇</t>
    <phoneticPr fontId="2"/>
  </si>
  <si>
    <t>協議先部署</t>
    <rPh sb="0" eb="2">
      <t>キョウギ</t>
    </rPh>
    <rPh sb="2" eb="3">
      <t>サキ</t>
    </rPh>
    <rPh sb="3" eb="5">
      <t>ブショ</t>
    </rPh>
    <phoneticPr fontId="2"/>
  </si>
  <si>
    <t>〇</t>
    <phoneticPr fontId="2"/>
  </si>
  <si>
    <t>対象施設</t>
    <rPh sb="0" eb="2">
      <t>タイショウ</t>
    </rPh>
    <rPh sb="2" eb="4">
      <t>シセツ</t>
    </rPh>
    <phoneticPr fontId="2"/>
  </si>
  <si>
    <t>施設規模</t>
    <rPh sb="0" eb="2">
      <t>シセツ</t>
    </rPh>
    <rPh sb="2" eb="4">
      <t>キボ</t>
    </rPh>
    <phoneticPr fontId="2"/>
  </si>
  <si>
    <t>定員30人以上の大規模施設等</t>
    <rPh sb="0" eb="2">
      <t>テイイン</t>
    </rPh>
    <rPh sb="4" eb="5">
      <t>ニン</t>
    </rPh>
    <rPh sb="5" eb="7">
      <t>イジョウ</t>
    </rPh>
    <rPh sb="8" eb="11">
      <t>ダイキボ</t>
    </rPh>
    <rPh sb="11" eb="13">
      <t>シセツ</t>
    </rPh>
    <rPh sb="13" eb="14">
      <t>ナド</t>
    </rPh>
    <phoneticPr fontId="2"/>
  </si>
  <si>
    <t>定員29人以下の地域密着型・小規模施設等</t>
    <rPh sb="0" eb="2">
      <t>テイイン</t>
    </rPh>
    <rPh sb="4" eb="5">
      <t>ニン</t>
    </rPh>
    <rPh sb="5" eb="7">
      <t>イカ</t>
    </rPh>
    <rPh sb="8" eb="10">
      <t>チイキ</t>
    </rPh>
    <rPh sb="10" eb="12">
      <t>ミッチャク</t>
    </rPh>
    <rPh sb="12" eb="13">
      <t>ガタ</t>
    </rPh>
    <rPh sb="14" eb="17">
      <t>ショウキボ</t>
    </rPh>
    <rPh sb="17" eb="19">
      <t>シセツ</t>
    </rPh>
    <rPh sb="19" eb="20">
      <t>ナド</t>
    </rPh>
    <phoneticPr fontId="2"/>
  </si>
  <si>
    <t>〇（※２）</t>
    <phoneticPr fontId="2"/>
  </si>
  <si>
    <t>〇（※１）</t>
    <phoneticPr fontId="2"/>
  </si>
  <si>
    <t>※１　特定施設の指定を受けている場合</t>
    <rPh sb="3" eb="5">
      <t>トクテイ</t>
    </rPh>
    <rPh sb="5" eb="7">
      <t>シセツ</t>
    </rPh>
    <rPh sb="8" eb="10">
      <t>シテイ</t>
    </rPh>
    <rPh sb="11" eb="12">
      <t>ウ</t>
    </rPh>
    <rPh sb="16" eb="18">
      <t>バアイ</t>
    </rPh>
    <phoneticPr fontId="2"/>
  </si>
  <si>
    <t>注釈</t>
    <rPh sb="0" eb="2">
      <t>チュウシャク</t>
    </rPh>
    <phoneticPr fontId="2"/>
  </si>
  <si>
    <r>
      <t>※２　サービス付き高齢者向け住宅（サ高住）に該当</t>
    </r>
    <r>
      <rPr>
        <b/>
        <sz val="11"/>
        <color theme="1"/>
        <rFont val="ＭＳ Ｐゴシック"/>
        <family val="3"/>
        <charset val="128"/>
      </rPr>
      <t>しない</t>
    </r>
    <r>
      <rPr>
        <sz val="11"/>
        <color theme="1"/>
        <rFont val="ＭＳ Ｐゴシック"/>
        <family val="3"/>
        <charset val="128"/>
      </rPr>
      <t>場合</t>
    </r>
    <rPh sb="7" eb="8">
      <t>ツ</t>
    </rPh>
    <rPh sb="9" eb="12">
      <t>コウレイシャ</t>
    </rPh>
    <rPh sb="12" eb="13">
      <t>ム</t>
    </rPh>
    <rPh sb="14" eb="16">
      <t>ジュウタク</t>
    </rPh>
    <rPh sb="18" eb="20">
      <t>コウジュウ</t>
    </rPh>
    <rPh sb="22" eb="24">
      <t>ガイトウ</t>
    </rPh>
    <rPh sb="27" eb="29">
      <t>バアイ</t>
    </rPh>
    <phoneticPr fontId="2"/>
  </si>
  <si>
    <r>
      <t>※２　サービス付き高齢者向け住宅（サ高住）に該当</t>
    </r>
    <r>
      <rPr>
        <b/>
        <sz val="11"/>
        <color theme="1"/>
        <rFont val="ＭＳ Ｐゴシック"/>
        <family val="3"/>
        <charset val="128"/>
      </rPr>
      <t>する</t>
    </r>
    <r>
      <rPr>
        <sz val="11"/>
        <color theme="1"/>
        <rFont val="ＭＳ Ｐゴシック"/>
        <family val="3"/>
        <charset val="128"/>
      </rPr>
      <t>場合</t>
    </r>
    <rPh sb="7" eb="8">
      <t>ツ</t>
    </rPh>
    <rPh sb="9" eb="12">
      <t>コウレイシャ</t>
    </rPh>
    <rPh sb="12" eb="13">
      <t>ム</t>
    </rPh>
    <rPh sb="14" eb="16">
      <t>ジュウタク</t>
    </rPh>
    <rPh sb="18" eb="20">
      <t>コウジュウ</t>
    </rPh>
    <rPh sb="22" eb="24">
      <t>ガイトウ</t>
    </rPh>
    <rPh sb="26" eb="28">
      <t>バアイ</t>
    </rPh>
    <phoneticPr fontId="2"/>
  </si>
  <si>
    <t>〇（※３）</t>
    <phoneticPr fontId="2"/>
  </si>
  <si>
    <t>【 別表 】</t>
    <rPh sb="2" eb="4">
      <t>ベッピョウ</t>
    </rPh>
    <phoneticPr fontId="2"/>
  </si>
  <si>
    <r>
      <t xml:space="preserve">◎
</t>
    </r>
    <r>
      <rPr>
        <sz val="9"/>
        <color rgb="FFFF0000"/>
        <rFont val="ＭＳ ゴシック"/>
        <family val="3"/>
        <charset val="128"/>
      </rPr>
      <t>Excel</t>
    </r>
    <phoneticPr fontId="2"/>
  </si>
  <si>
    <t>整備計画の提出を議決した理事会等の議事録（理事長の専決事項等で決定できる場合は，それが分かる書類（経理規定等）を提出すること）</t>
    <rPh sb="0" eb="2">
      <t>セイビ</t>
    </rPh>
    <rPh sb="2" eb="4">
      <t>ケイカク</t>
    </rPh>
    <rPh sb="5" eb="7">
      <t>テイシュツ</t>
    </rPh>
    <rPh sb="8" eb="10">
      <t>ギケツ</t>
    </rPh>
    <rPh sb="12" eb="15">
      <t>リジカイ</t>
    </rPh>
    <rPh sb="15" eb="16">
      <t>ナド</t>
    </rPh>
    <rPh sb="17" eb="20">
      <t>ギジロク</t>
    </rPh>
    <phoneticPr fontId="2"/>
  </si>
  <si>
    <t>メールアドレス</t>
    <phoneticPr fontId="2"/>
  </si>
  <si>
    <t>補助額算出表</t>
    <rPh sb="0" eb="2">
      <t>ホジョ</t>
    </rPh>
    <rPh sb="2" eb="3">
      <t>ガク</t>
    </rPh>
    <rPh sb="3" eb="5">
      <t>サンシュツ</t>
    </rPh>
    <rPh sb="5" eb="6">
      <t>ヒョウ</t>
    </rPh>
    <phoneticPr fontId="2"/>
  </si>
  <si>
    <t>補助対象面積確認シート（施設単位で別葉とし、必ず確認シートを作成し提出してください。）</t>
    <rPh sb="0" eb="2">
      <t>ホジョ</t>
    </rPh>
    <rPh sb="2" eb="4">
      <t>タイショウ</t>
    </rPh>
    <rPh sb="4" eb="6">
      <t>メンセキ</t>
    </rPh>
    <rPh sb="6" eb="8">
      <t>カクニン</t>
    </rPh>
    <rPh sb="12" eb="14">
      <t>シセツ</t>
    </rPh>
    <rPh sb="14" eb="16">
      <t>タンイ</t>
    </rPh>
    <rPh sb="17" eb="19">
      <t>ベツヨウ</t>
    </rPh>
    <rPh sb="22" eb="23">
      <t>カナラ</t>
    </rPh>
    <rPh sb="24" eb="26">
      <t>カクニン</t>
    </rPh>
    <rPh sb="30" eb="32">
      <t>サクセイ</t>
    </rPh>
    <rPh sb="33" eb="35">
      <t>テイシュツ</t>
    </rPh>
    <phoneticPr fontId="40"/>
  </si>
  <si>
    <t>（参考２）</t>
    <rPh sb="1" eb="3">
      <t>サンコウ</t>
    </rPh>
    <phoneticPr fontId="40"/>
  </si>
  <si>
    <t>施設名</t>
    <rPh sb="0" eb="2">
      <t>シセツ</t>
    </rPh>
    <rPh sb="2" eb="3">
      <t>メイ</t>
    </rPh>
    <phoneticPr fontId="40"/>
  </si>
  <si>
    <t>□：記入上の留意点</t>
    <rPh sb="2" eb="4">
      <t>キニュウ</t>
    </rPh>
    <rPh sb="4" eb="5">
      <t>ジョウ</t>
    </rPh>
    <rPh sb="6" eb="9">
      <t>リュウイテン</t>
    </rPh>
    <phoneticPr fontId="40"/>
  </si>
  <si>
    <t>※１　各階に該当する事業種別名称と面積を全て記入してください。</t>
    <rPh sb="3" eb="5">
      <t>カクカイ</t>
    </rPh>
    <rPh sb="6" eb="8">
      <t>ガイトウ</t>
    </rPh>
    <rPh sb="10" eb="12">
      <t>ジギョウ</t>
    </rPh>
    <rPh sb="12" eb="14">
      <t>シュベツ</t>
    </rPh>
    <rPh sb="14" eb="16">
      <t>メイショウ</t>
    </rPh>
    <rPh sb="17" eb="19">
      <t>メンセキ</t>
    </rPh>
    <rPh sb="20" eb="21">
      <t>スベ</t>
    </rPh>
    <rPh sb="22" eb="24">
      <t>キニュウ</t>
    </rPh>
    <phoneticPr fontId="40"/>
  </si>
  <si>
    <t>※２　該当する事業種別を記入してください。</t>
    <rPh sb="3" eb="5">
      <t>ガイトウ</t>
    </rPh>
    <rPh sb="7" eb="9">
      <t>ジギョウ</t>
    </rPh>
    <rPh sb="9" eb="11">
      <t>シュベツ</t>
    </rPh>
    <rPh sb="12" eb="14">
      <t>キニュウ</t>
    </rPh>
    <phoneticPr fontId="40"/>
  </si>
  <si>
    <t>建物全体の総床面積</t>
    <rPh sb="0" eb="2">
      <t>タテモノ</t>
    </rPh>
    <rPh sb="2" eb="4">
      <t>ゼンタイ</t>
    </rPh>
    <rPh sb="5" eb="6">
      <t>ソウ</t>
    </rPh>
    <rPh sb="6" eb="9">
      <t>ユカメンセキ</t>
    </rPh>
    <phoneticPr fontId="40"/>
  </si>
  <si>
    <t>計　　　　　　　　　　　㎡</t>
    <rPh sb="0" eb="1">
      <t>ケイ</t>
    </rPh>
    <phoneticPr fontId="40"/>
  </si>
  <si>
    <t>※１　事業専有面積</t>
    <rPh sb="3" eb="5">
      <t>ジギョウ</t>
    </rPh>
    <rPh sb="5" eb="7">
      <t>センユウ</t>
    </rPh>
    <rPh sb="7" eb="9">
      <t>メンセキ</t>
    </rPh>
    <phoneticPr fontId="40"/>
  </si>
  <si>
    <t>各階別床面積</t>
    <rPh sb="0" eb="2">
      <t>カクカイ</t>
    </rPh>
    <rPh sb="2" eb="3">
      <t>ベツ</t>
    </rPh>
    <rPh sb="3" eb="6">
      <t>ユカメンセキ</t>
    </rPh>
    <phoneticPr fontId="40"/>
  </si>
  <si>
    <t>階</t>
    <rPh sb="0" eb="1">
      <t>カイ</t>
    </rPh>
    <phoneticPr fontId="40"/>
  </si>
  <si>
    <t>㎡</t>
    <phoneticPr fontId="40"/>
  </si>
  <si>
    <t>実施主体</t>
    <rPh sb="0" eb="2">
      <t>ジッシ</t>
    </rPh>
    <rPh sb="2" eb="4">
      <t>シュタイ</t>
    </rPh>
    <phoneticPr fontId="40"/>
  </si>
  <si>
    <t>事業種別　※２</t>
    <rPh sb="0" eb="2">
      <t>ジギョウ</t>
    </rPh>
    <rPh sb="2" eb="4">
      <t>シュベツ</t>
    </rPh>
    <phoneticPr fontId="40"/>
  </si>
  <si>
    <t>専有部分(A)</t>
    <rPh sb="0" eb="2">
      <t>センユウ</t>
    </rPh>
    <rPh sb="2" eb="4">
      <t>ブブン</t>
    </rPh>
    <phoneticPr fontId="40"/>
  </si>
  <si>
    <t>共有部分(B)</t>
    <rPh sb="0" eb="2">
      <t>キョウユウ</t>
    </rPh>
    <rPh sb="2" eb="4">
      <t>ブブン</t>
    </rPh>
    <phoneticPr fontId="40"/>
  </si>
  <si>
    <t>計(C)=A+B
合計後に小数点以下第1位を四捨五入</t>
    <rPh sb="0" eb="1">
      <t>ケイ</t>
    </rPh>
    <rPh sb="9" eb="11">
      <t>ゴウケイ</t>
    </rPh>
    <rPh sb="11" eb="12">
      <t>ゴ</t>
    </rPh>
    <rPh sb="13" eb="16">
      <t>ショウスウテン</t>
    </rPh>
    <rPh sb="16" eb="18">
      <t>イカ</t>
    </rPh>
    <rPh sb="18" eb="19">
      <t>ダイ</t>
    </rPh>
    <rPh sb="20" eb="21">
      <t>イ</t>
    </rPh>
    <rPh sb="22" eb="26">
      <t>シシャゴニュウ</t>
    </rPh>
    <phoneticPr fontId="40"/>
  </si>
  <si>
    <t>※３　共有部分の取扱い</t>
    <rPh sb="3" eb="5">
      <t>キョウユウ</t>
    </rPh>
    <rPh sb="5" eb="7">
      <t>ブブン</t>
    </rPh>
    <rPh sb="8" eb="10">
      <t>トリアツカ</t>
    </rPh>
    <phoneticPr fontId="40"/>
  </si>
  <si>
    <t>（１）面積比按分して
協議に含めている</t>
    <rPh sb="3" eb="5">
      <t>メンセキ</t>
    </rPh>
    <rPh sb="5" eb="6">
      <t>ヒ</t>
    </rPh>
    <rPh sb="6" eb="8">
      <t>アンブン</t>
    </rPh>
    <rPh sb="11" eb="13">
      <t>キョウギ</t>
    </rPh>
    <rPh sb="14" eb="15">
      <t>フク</t>
    </rPh>
    <phoneticPr fontId="40"/>
  </si>
  <si>
    <t>共有部分（Ｂ）
算出の計算式</t>
    <rPh sb="0" eb="2">
      <t>キョウユウ</t>
    </rPh>
    <rPh sb="2" eb="4">
      <t>ブブン</t>
    </rPh>
    <rPh sb="8" eb="10">
      <t>サンシュツ</t>
    </rPh>
    <rPh sb="11" eb="13">
      <t>ケイサン</t>
    </rPh>
    <rPh sb="13" eb="14">
      <t>シキ</t>
    </rPh>
    <phoneticPr fontId="40"/>
  </si>
  <si>
    <t>（２）協議に含めて
はいない</t>
    <rPh sb="3" eb="5">
      <t>キョウギ</t>
    </rPh>
    <rPh sb="6" eb="7">
      <t>フク</t>
    </rPh>
    <phoneticPr fontId="40"/>
  </si>
  <si>
    <t>対象事業の専有面積及び対象事業に係る共有面積以外は対象とならない。</t>
    <phoneticPr fontId="40"/>
  </si>
  <si>
    <t>計</t>
    <rPh sb="0" eb="1">
      <t>ケイ</t>
    </rPh>
    <phoneticPr fontId="40"/>
  </si>
  <si>
    <t>補助金</t>
    <rPh sb="0" eb="3">
      <t>ホジョキン</t>
    </rPh>
    <phoneticPr fontId="2"/>
  </si>
  <si>
    <t>整備年度</t>
    <rPh sb="0" eb="2">
      <t>セイビ</t>
    </rPh>
    <rPh sb="2" eb="4">
      <t>ネンド</t>
    </rPh>
    <phoneticPr fontId="2"/>
  </si>
  <si>
    <t>写真（現況及び整備箇所が分かるようにすること）</t>
    <rPh sb="0" eb="2">
      <t>シャシン</t>
    </rPh>
    <rPh sb="3" eb="5">
      <t>ゲンキョウ</t>
    </rPh>
    <rPh sb="5" eb="6">
      <t>オヨ</t>
    </rPh>
    <rPh sb="7" eb="9">
      <t>セイビ</t>
    </rPh>
    <rPh sb="9" eb="11">
      <t>カショ</t>
    </rPh>
    <rPh sb="12" eb="13">
      <t>ワ</t>
    </rPh>
    <phoneticPr fontId="2"/>
  </si>
  <si>
    <t>黄色のセルを入力のこと</t>
    <rPh sb="0" eb="2">
      <t>キイロ</t>
    </rPh>
    <rPh sb="6" eb="8">
      <t>ニュウリョク</t>
    </rPh>
    <phoneticPr fontId="2"/>
  </si>
  <si>
    <t>４　補助（予定）額算出内訳</t>
    <rPh sb="2" eb="4">
      <t>ホジョ</t>
    </rPh>
    <rPh sb="5" eb="7">
      <t>ヨテイ</t>
    </rPh>
    <rPh sb="8" eb="9">
      <t>ガク</t>
    </rPh>
    <rPh sb="9" eb="11">
      <t>サンシュツ</t>
    </rPh>
    <rPh sb="11" eb="13">
      <t>ウチワケ</t>
    </rPh>
    <phoneticPr fontId="2"/>
  </si>
  <si>
    <t>（円）</t>
    <rPh sb="1" eb="2">
      <t>エン</t>
    </rPh>
    <phoneticPr fontId="2"/>
  </si>
  <si>
    <t>施設の種類</t>
    <rPh sb="0" eb="2">
      <t>シセツ</t>
    </rPh>
    <rPh sb="3" eb="5">
      <t>シュルイ</t>
    </rPh>
    <phoneticPr fontId="2"/>
  </si>
  <si>
    <t>（上段）施設名称
（下段）設置主体</t>
    <rPh sb="1" eb="3">
      <t>ジョウダン</t>
    </rPh>
    <rPh sb="4" eb="6">
      <t>シセツ</t>
    </rPh>
    <rPh sb="6" eb="8">
      <t>メイショウ</t>
    </rPh>
    <rPh sb="11" eb="13">
      <t>ゲダン</t>
    </rPh>
    <phoneticPr fontId="2"/>
  </si>
  <si>
    <t>事業開始
年月</t>
    <rPh sb="0" eb="2">
      <t>ジギョウ</t>
    </rPh>
    <rPh sb="2" eb="4">
      <t>カイシ</t>
    </rPh>
    <rPh sb="5" eb="7">
      <t>ネンゲツ</t>
    </rPh>
    <phoneticPr fontId="2"/>
  </si>
  <si>
    <t>補助対象施設床面積
（㎡）</t>
    <rPh sb="0" eb="2">
      <t>ホジョ</t>
    </rPh>
    <rPh sb="2" eb="4">
      <t>タイショウ</t>
    </rPh>
    <rPh sb="4" eb="6">
      <t>シセツ</t>
    </rPh>
    <rPh sb="6" eb="7">
      <t>ユカ</t>
    </rPh>
    <rPh sb="7" eb="9">
      <t>メンセキ</t>
    </rPh>
    <phoneticPr fontId="2"/>
  </si>
  <si>
    <t>総事業費</t>
    <rPh sb="0" eb="4">
      <t>ソウジギョウヒ</t>
    </rPh>
    <phoneticPr fontId="2"/>
  </si>
  <si>
    <t>対象経費
の実支出
（予定）額</t>
    <rPh sb="0" eb="2">
      <t>タイショウ</t>
    </rPh>
    <rPh sb="2" eb="4">
      <t>ケイヒ</t>
    </rPh>
    <rPh sb="6" eb="9">
      <t>ジツシシュツ</t>
    </rPh>
    <rPh sb="11" eb="13">
      <t>ヨテイ</t>
    </rPh>
    <rPh sb="14" eb="15">
      <t>ガク</t>
    </rPh>
    <phoneticPr fontId="2"/>
  </si>
  <si>
    <t>算定基準
による
算定額</t>
    <rPh sb="0" eb="2">
      <t>サンテイ</t>
    </rPh>
    <rPh sb="2" eb="4">
      <t>キジュン</t>
    </rPh>
    <rPh sb="9" eb="10">
      <t>サン</t>
    </rPh>
    <rPh sb="10" eb="11">
      <t>サダム</t>
    </rPh>
    <rPh sb="11" eb="12">
      <t>ガク</t>
    </rPh>
    <phoneticPr fontId="2"/>
  </si>
  <si>
    <r>
      <t xml:space="preserve">補助(予定)額
</t>
    </r>
    <r>
      <rPr>
        <sz val="8"/>
        <rFont val="ＭＳ Ｐゴシック"/>
        <family val="3"/>
        <charset val="128"/>
      </rPr>
      <t>（千円未満切り捨て）</t>
    </r>
    <rPh sb="0" eb="2">
      <t>ホジョ</t>
    </rPh>
    <rPh sb="3" eb="5">
      <t>ヨテイ</t>
    </rPh>
    <rPh sb="6" eb="7">
      <t>ガク</t>
    </rPh>
    <rPh sb="9" eb="11">
      <t>センエン</t>
    </rPh>
    <rPh sb="11" eb="13">
      <t>ミマン</t>
    </rPh>
    <rPh sb="13" eb="14">
      <t>キ</t>
    </rPh>
    <rPh sb="15" eb="16">
      <t>ス</t>
    </rPh>
    <phoneticPr fontId="49"/>
  </si>
  <si>
    <t xml:space="preserve">備　考
</t>
    <rPh sb="0" eb="1">
      <t>ソナエ</t>
    </rPh>
    <rPh sb="2" eb="3">
      <t>コウ</t>
    </rPh>
    <phoneticPr fontId="2"/>
  </si>
  <si>
    <t>a</t>
    <phoneticPr fontId="2"/>
  </si>
  <si>
    <t>b</t>
    <phoneticPr fontId="2"/>
  </si>
  <si>
    <t>c</t>
    <phoneticPr fontId="2"/>
  </si>
  <si>
    <t>e</t>
    <phoneticPr fontId="2"/>
  </si>
  <si>
    <t>f</t>
    <phoneticPr fontId="2"/>
  </si>
  <si>
    <t>補助額のうち倉敷市分→</t>
    <rPh sb="0" eb="2">
      <t>ホジョ</t>
    </rPh>
    <rPh sb="2" eb="3">
      <t>ガク</t>
    </rPh>
    <rPh sb="6" eb="8">
      <t>クラシキ</t>
    </rPh>
    <rPh sb="8" eb="9">
      <t>シ</t>
    </rPh>
    <rPh sb="9" eb="10">
      <t>ブン</t>
    </rPh>
    <phoneticPr fontId="2"/>
  </si>
  <si>
    <t>按分率</t>
    <rPh sb="0" eb="2">
      <t>アンブン</t>
    </rPh>
    <rPh sb="2" eb="3">
      <t>リツ</t>
    </rPh>
    <phoneticPr fontId="2"/>
  </si>
  <si>
    <t>事業種別</t>
    <rPh sb="0" eb="2">
      <t>ジギョウ</t>
    </rPh>
    <rPh sb="2" eb="4">
      <t>シュベツ</t>
    </rPh>
    <phoneticPr fontId="2"/>
  </si>
  <si>
    <t>専有部分㎡（Ａ）</t>
    <rPh sb="0" eb="2">
      <t>センユウ</t>
    </rPh>
    <rPh sb="2" eb="4">
      <t>ブブン</t>
    </rPh>
    <phoneticPr fontId="2"/>
  </si>
  <si>
    <t>共有部分㎡（Ｂ）</t>
    <rPh sb="0" eb="2">
      <t>キョウユウ</t>
    </rPh>
    <rPh sb="2" eb="4">
      <t>ブブン</t>
    </rPh>
    <phoneticPr fontId="2"/>
  </si>
  <si>
    <t>計（Ｃ）＝Ａ＋Ｂ　㎡</t>
    <rPh sb="0" eb="1">
      <t>ケイ</t>
    </rPh>
    <phoneticPr fontId="2"/>
  </si>
  <si>
    <t>総事業費 ⇒</t>
    <rPh sb="0" eb="4">
      <t>ソウジギョウヒ</t>
    </rPh>
    <phoneticPr fontId="2"/>
  </si>
  <si>
    <t>対象経費の実支出(予定)額 ⇒</t>
    <rPh sb="0" eb="2">
      <t>タイショウ</t>
    </rPh>
    <rPh sb="2" eb="4">
      <t>ケイヒ</t>
    </rPh>
    <rPh sb="5" eb="6">
      <t>ジツ</t>
    </rPh>
    <rPh sb="6" eb="8">
      <t>シシュツ</t>
    </rPh>
    <rPh sb="9" eb="11">
      <t>ヨテイ</t>
    </rPh>
    <rPh sb="12" eb="13">
      <t>ガク</t>
    </rPh>
    <phoneticPr fontId="2"/>
  </si>
  <si>
    <t>共有部分の面積</t>
    <rPh sb="0" eb="2">
      <t>キョウユウ</t>
    </rPh>
    <rPh sb="2" eb="4">
      <t>ブブン</t>
    </rPh>
    <rPh sb="5" eb="7">
      <t>メンセキ</t>
    </rPh>
    <phoneticPr fontId="2"/>
  </si>
  <si>
    <t>㎡</t>
    <phoneticPr fontId="2"/>
  </si>
  <si>
    <t>※専用建物の場合太枠のみ記載</t>
    <rPh sb="1" eb="3">
      <t>センヨウ</t>
    </rPh>
    <rPh sb="3" eb="5">
      <t>タテモノ</t>
    </rPh>
    <rPh sb="6" eb="8">
      <t>バアイ</t>
    </rPh>
    <rPh sb="8" eb="10">
      <t>フトワク</t>
    </rPh>
    <rPh sb="12" eb="14">
      <t>キサイ</t>
    </rPh>
    <phoneticPr fontId="2"/>
  </si>
  <si>
    <t>※共有部分はあるが対象面積としない場合はＢ欄に０を入力</t>
    <rPh sb="1" eb="3">
      <t>キョウユウ</t>
    </rPh>
    <rPh sb="3" eb="5">
      <t>ブブン</t>
    </rPh>
    <rPh sb="9" eb="11">
      <t>タイショウ</t>
    </rPh>
    <rPh sb="11" eb="13">
      <t>メンセキ</t>
    </rPh>
    <rPh sb="17" eb="19">
      <t>バアイ</t>
    </rPh>
    <rPh sb="21" eb="22">
      <t>ラン</t>
    </rPh>
    <rPh sb="25" eb="27">
      <t>ニュウリョク</t>
    </rPh>
    <phoneticPr fontId="2"/>
  </si>
  <si>
    <t>計算後の
対象経費の実支出(予定)額(ｃ) ⇒</t>
    <rPh sb="0" eb="2">
      <t>ケイサン</t>
    </rPh>
    <rPh sb="2" eb="3">
      <t>ゴ</t>
    </rPh>
    <rPh sb="5" eb="7">
      <t>タイショウ</t>
    </rPh>
    <rPh sb="7" eb="9">
      <t>ケイヒ</t>
    </rPh>
    <rPh sb="10" eb="11">
      <t>ジツ</t>
    </rPh>
    <rPh sb="11" eb="13">
      <t>シシュツ</t>
    </rPh>
    <rPh sb="14" eb="16">
      <t>ヨテイ</t>
    </rPh>
    <rPh sb="17" eb="18">
      <t>ガク</t>
    </rPh>
    <phoneticPr fontId="2"/>
  </si>
  <si>
    <t>施設</t>
    <rPh sb="0" eb="2">
      <t>シセツ</t>
    </rPh>
    <phoneticPr fontId="2"/>
  </si>
  <si>
    <t>補助上限</t>
    <rPh sb="0" eb="2">
      <t>ホジョ</t>
    </rPh>
    <rPh sb="2" eb="4">
      <t>ジョウゲン</t>
    </rPh>
    <phoneticPr fontId="2"/>
  </si>
  <si>
    <t>倉敷市負担額</t>
    <rPh sb="0" eb="3">
      <t>クラシキシ</t>
    </rPh>
    <rPh sb="3" eb="5">
      <t>フタン</t>
    </rPh>
    <rPh sb="5" eb="6">
      <t>ガク</t>
    </rPh>
    <phoneticPr fontId="2"/>
  </si>
  <si>
    <t>下限</t>
    <rPh sb="0" eb="2">
      <t>カゲン</t>
    </rPh>
    <phoneticPr fontId="2"/>
  </si>
  <si>
    <t>※「上限なし」のため，便宜上，対象経費の実支出額をセット</t>
    <rPh sb="2" eb="4">
      <t>ジョウゲン</t>
    </rPh>
    <rPh sb="11" eb="13">
      <t>ベンギ</t>
    </rPh>
    <rPh sb="13" eb="14">
      <t>ジョウ</t>
    </rPh>
    <rPh sb="15" eb="19">
      <t>タイショウケイヒ</t>
    </rPh>
    <rPh sb="20" eb="23">
      <t>ジツシシュツ</t>
    </rPh>
    <rPh sb="23" eb="24">
      <t>ガク</t>
    </rPh>
    <phoneticPr fontId="2"/>
  </si>
  <si>
    <t>都市型軽費老人ホーム</t>
    <rPh sb="0" eb="3">
      <t>トシガタ</t>
    </rPh>
    <rPh sb="3" eb="5">
      <t>ケイヒ</t>
    </rPh>
    <rPh sb="5" eb="7">
      <t>ロウジン</t>
    </rPh>
    <phoneticPr fontId="2"/>
  </si>
  <si>
    <t>小規模養護老人ホーム</t>
    <rPh sb="0" eb="3">
      <t>ショウキボ</t>
    </rPh>
    <rPh sb="3" eb="5">
      <t>ヨウゴ</t>
    </rPh>
    <rPh sb="5" eb="7">
      <t>ロウジン</t>
    </rPh>
    <phoneticPr fontId="2"/>
  </si>
  <si>
    <t>介護予防拠点</t>
    <rPh sb="0" eb="2">
      <t>カイゴ</t>
    </rPh>
    <rPh sb="2" eb="4">
      <t>ヨボウ</t>
    </rPh>
    <rPh sb="4" eb="6">
      <t>キョテン</t>
    </rPh>
    <phoneticPr fontId="2"/>
  </si>
  <si>
    <t>生活支援ハウス（高齢者生活福祉センター）</t>
    <rPh sb="0" eb="2">
      <t>セイカツ</t>
    </rPh>
    <rPh sb="2" eb="4">
      <t>シエン</t>
    </rPh>
    <rPh sb="8" eb="11">
      <t>コウレイシャ</t>
    </rPh>
    <rPh sb="11" eb="13">
      <t>セイカツ</t>
    </rPh>
    <rPh sb="13" eb="15">
      <t>フクシ</t>
    </rPh>
    <phoneticPr fontId="2"/>
  </si>
  <si>
    <t>緊急ショートステイ</t>
    <rPh sb="0" eb="2">
      <t>キンキュウ</t>
    </rPh>
    <phoneticPr fontId="2"/>
  </si>
  <si>
    <t>部屋別面積表（複合施設の場合）</t>
    <rPh sb="0" eb="2">
      <t>ヘヤ</t>
    </rPh>
    <rPh sb="2" eb="3">
      <t>ベツ</t>
    </rPh>
    <rPh sb="3" eb="5">
      <t>メンセキ</t>
    </rPh>
    <rPh sb="5" eb="6">
      <t>ヒョウ</t>
    </rPh>
    <rPh sb="7" eb="9">
      <t>フクゴウ</t>
    </rPh>
    <rPh sb="9" eb="11">
      <t>シセツ</t>
    </rPh>
    <rPh sb="12" eb="14">
      <t>バアイ</t>
    </rPh>
    <phoneticPr fontId="2"/>
  </si>
  <si>
    <t>平成　　年　　月　　日</t>
  </si>
  <si>
    <t>整備後の平面図（整備箇所が分かるように色分け等すること。複合施設の場合，各室の名称・面積を記載し，部屋別面積調書の面積と一致させること。）</t>
    <rPh sb="0" eb="2">
      <t>セイビ</t>
    </rPh>
    <rPh sb="2" eb="3">
      <t>ゴ</t>
    </rPh>
    <rPh sb="4" eb="7">
      <t>ヘイメンズ</t>
    </rPh>
    <phoneticPr fontId="2"/>
  </si>
  <si>
    <t>様式第６号</t>
    <rPh sb="0" eb="2">
      <t>ヨウシキ</t>
    </rPh>
    <rPh sb="2" eb="3">
      <t>ダイ</t>
    </rPh>
    <rPh sb="4" eb="5">
      <t>ゴウ</t>
    </rPh>
    <phoneticPr fontId="2"/>
  </si>
  <si>
    <t>階</t>
    <rPh sb="0" eb="1">
      <t>カイ</t>
    </rPh>
    <phoneticPr fontId="2"/>
  </si>
  <si>
    <t>用途</t>
    <rPh sb="0" eb="2">
      <t>ヨウト</t>
    </rPh>
    <phoneticPr fontId="2"/>
  </si>
  <si>
    <t>室名</t>
    <rPh sb="0" eb="1">
      <t>シツ</t>
    </rPh>
    <rPh sb="1" eb="2">
      <t>メイ</t>
    </rPh>
    <phoneticPr fontId="2"/>
  </si>
  <si>
    <t>床面積
(共用部分)</t>
    <rPh sb="0" eb="1">
      <t>ユカ</t>
    </rPh>
    <rPh sb="1" eb="3">
      <t>メンセキ</t>
    </rPh>
    <rPh sb="5" eb="7">
      <t>キョウヨウ</t>
    </rPh>
    <rPh sb="7" eb="9">
      <t>ブブン</t>
    </rPh>
    <phoneticPr fontId="2"/>
  </si>
  <si>
    <t>●●●●</t>
    <phoneticPr fontId="2"/>
  </si>
  <si>
    <t>合計</t>
    <rPh sb="0" eb="2">
      <t>ゴウケイ</t>
    </rPh>
    <phoneticPr fontId="2"/>
  </si>
  <si>
    <t>※行は適宜追加すること。</t>
    <rPh sb="1" eb="2">
      <t>ギョウ</t>
    </rPh>
    <rPh sb="3" eb="5">
      <t>テキギ</t>
    </rPh>
    <rPh sb="5" eb="7">
      <t>ツイカ</t>
    </rPh>
    <phoneticPr fontId="2"/>
  </si>
  <si>
    <t>対象面積算出表</t>
    <rPh sb="0" eb="2">
      <t>タイショウ</t>
    </rPh>
    <rPh sb="2" eb="4">
      <t>メンセキ</t>
    </rPh>
    <rPh sb="4" eb="6">
      <t>サンシュツ</t>
    </rPh>
    <rPh sb="6" eb="7">
      <t>ヒョウ</t>
    </rPh>
    <phoneticPr fontId="2"/>
  </si>
  <si>
    <t>専用面積</t>
    <rPh sb="0" eb="2">
      <t>センヨウ</t>
    </rPh>
    <rPh sb="2" eb="4">
      <t>メンセキ</t>
    </rPh>
    <phoneticPr fontId="2"/>
  </si>
  <si>
    <t>共用部分按分</t>
    <rPh sb="0" eb="2">
      <t>キョウヨウ</t>
    </rPh>
    <rPh sb="2" eb="4">
      <t>ブブン</t>
    </rPh>
    <rPh sb="4" eb="6">
      <t>アンブン</t>
    </rPh>
    <phoneticPr fontId="2"/>
  </si>
  <si>
    <t>合計</t>
    <rPh sb="0" eb="1">
      <t>ゴウ</t>
    </rPh>
    <rPh sb="1" eb="2">
      <t>ケイ</t>
    </rPh>
    <phoneticPr fontId="2"/>
  </si>
  <si>
    <t>部屋別面積表</t>
    <rPh sb="0" eb="2">
      <t>ヘヤ</t>
    </rPh>
    <rPh sb="2" eb="3">
      <t>ベツ</t>
    </rPh>
    <rPh sb="3" eb="5">
      <t>メンセキ</t>
    </rPh>
    <rPh sb="5" eb="6">
      <t>ヒョウ</t>
    </rPh>
    <phoneticPr fontId="2"/>
  </si>
  <si>
    <t>関係部署・機関との協議結果（必要に応じ協議を行うこと。例：建築指導課，消防署，施設所管課，開発指導課等）</t>
    <rPh sb="0" eb="2">
      <t>カンケイ</t>
    </rPh>
    <rPh sb="2" eb="4">
      <t>ブショ</t>
    </rPh>
    <rPh sb="5" eb="7">
      <t>キカン</t>
    </rPh>
    <rPh sb="9" eb="11">
      <t>キョウギ</t>
    </rPh>
    <rPh sb="11" eb="13">
      <t>ケッカ</t>
    </rPh>
    <rPh sb="14" eb="16">
      <t>ヒツヨウ</t>
    </rPh>
    <rPh sb="17" eb="18">
      <t>オウ</t>
    </rPh>
    <rPh sb="19" eb="21">
      <t>キョウギ</t>
    </rPh>
    <rPh sb="22" eb="23">
      <t>オコナ</t>
    </rPh>
    <rPh sb="27" eb="28">
      <t>レイ</t>
    </rPh>
    <rPh sb="29" eb="31">
      <t>ケンチク</t>
    </rPh>
    <rPh sb="31" eb="34">
      <t>シドウカ</t>
    </rPh>
    <rPh sb="35" eb="38">
      <t>ショウボウショ</t>
    </rPh>
    <rPh sb="39" eb="41">
      <t>シセツ</t>
    </rPh>
    <rPh sb="41" eb="43">
      <t>ショカン</t>
    </rPh>
    <rPh sb="43" eb="44">
      <t>カ</t>
    </rPh>
    <rPh sb="45" eb="47">
      <t>カイハツ</t>
    </rPh>
    <rPh sb="47" eb="49">
      <t>シドウ</t>
    </rPh>
    <rPh sb="49" eb="50">
      <t>カ</t>
    </rPh>
    <rPh sb="50" eb="51">
      <t>ナド</t>
    </rPh>
    <phoneticPr fontId="2"/>
  </si>
  <si>
    <t>整備対象施設についての建築及び消防の検査済証（写し）（建物への整備を行う場合）</t>
    <rPh sb="0" eb="2">
      <t>セイビ</t>
    </rPh>
    <rPh sb="2" eb="4">
      <t>タイショウ</t>
    </rPh>
    <rPh sb="4" eb="6">
      <t>シセツ</t>
    </rPh>
    <rPh sb="11" eb="13">
      <t>ケンチク</t>
    </rPh>
    <rPh sb="13" eb="14">
      <t>オヨ</t>
    </rPh>
    <rPh sb="15" eb="17">
      <t>ショウボウ</t>
    </rPh>
    <rPh sb="18" eb="20">
      <t>ケンサ</t>
    </rPh>
    <rPh sb="20" eb="21">
      <t>ズ</t>
    </rPh>
    <rPh sb="21" eb="22">
      <t>ショウ</t>
    </rPh>
    <rPh sb="23" eb="24">
      <t>ウツ</t>
    </rPh>
    <rPh sb="27" eb="29">
      <t>タテモノ</t>
    </rPh>
    <rPh sb="31" eb="33">
      <t>セイビ</t>
    </rPh>
    <rPh sb="34" eb="35">
      <t>オコナ</t>
    </rPh>
    <rPh sb="36" eb="38">
      <t>バアイ</t>
    </rPh>
    <phoneticPr fontId="2"/>
  </si>
  <si>
    <t>付近見取図，配置図（建物外に整備する場合は配置図に整備箇所が分かるよう明示すること）</t>
    <rPh sb="0" eb="2">
      <t>フキン</t>
    </rPh>
    <rPh sb="2" eb="4">
      <t>ミト</t>
    </rPh>
    <rPh sb="4" eb="5">
      <t>ズ</t>
    </rPh>
    <rPh sb="6" eb="8">
      <t>ハイチ</t>
    </rPh>
    <rPh sb="8" eb="9">
      <t>ズ</t>
    </rPh>
    <rPh sb="10" eb="12">
      <t>タテモノ</t>
    </rPh>
    <rPh sb="12" eb="13">
      <t>ガイ</t>
    </rPh>
    <rPh sb="14" eb="16">
      <t>セイビ</t>
    </rPh>
    <rPh sb="18" eb="20">
      <t>バアイ</t>
    </rPh>
    <rPh sb="21" eb="23">
      <t>ハイチ</t>
    </rPh>
    <rPh sb="23" eb="24">
      <t>ズ</t>
    </rPh>
    <rPh sb="25" eb="27">
      <t>セイビ</t>
    </rPh>
    <rPh sb="27" eb="29">
      <t>カショ</t>
    </rPh>
    <rPh sb="30" eb="31">
      <t>ワ</t>
    </rPh>
    <rPh sb="35" eb="37">
      <t>メイジ</t>
    </rPh>
    <phoneticPr fontId="2"/>
  </si>
  <si>
    <t>〇</t>
    <phoneticPr fontId="2"/>
  </si>
  <si>
    <t>〇</t>
    <phoneticPr fontId="2"/>
  </si>
  <si>
    <t>社会福祉施設等施設整備事業計画に係る独立行政法人福祉医療機構との協議内容（福祉医療機構から借り入れを行う場合）</t>
    <rPh sb="45" eb="46">
      <t>カ</t>
    </rPh>
    <rPh sb="47" eb="48">
      <t>イ</t>
    </rPh>
    <rPh sb="50" eb="51">
      <t>オコナ</t>
    </rPh>
    <rPh sb="52" eb="54">
      <t>バアイ</t>
    </rPh>
    <phoneticPr fontId="2"/>
  </si>
  <si>
    <t>社会福祉施設等施設整備事業計画に係る市中銀行との協議内容（市中銀行から借り入れを行う場合）</t>
    <rPh sb="29" eb="33">
      <t>シチュウギンコウ</t>
    </rPh>
    <rPh sb="35" eb="36">
      <t>カ</t>
    </rPh>
    <rPh sb="37" eb="38">
      <t>イ</t>
    </rPh>
    <rPh sb="40" eb="41">
      <t>オコナ</t>
    </rPh>
    <rPh sb="42" eb="44">
      <t>バアイ</t>
    </rPh>
    <phoneticPr fontId="2"/>
  </si>
  <si>
    <t>◎＝すべての法人が提出するもの　　○＝記載条件に該当する法人が提出するもの</t>
    <rPh sb="6" eb="8">
      <t>ホウジン</t>
    </rPh>
    <rPh sb="9" eb="11">
      <t>テイシュツ</t>
    </rPh>
    <rPh sb="19" eb="21">
      <t>キサイ</t>
    </rPh>
    <rPh sb="21" eb="23">
      <t>ジョウケン</t>
    </rPh>
    <rPh sb="28" eb="30">
      <t>ホウジン</t>
    </rPh>
    <rPh sb="31" eb="33">
      <t>テイシュツ</t>
    </rPh>
    <phoneticPr fontId="2"/>
  </si>
  <si>
    <t>【様式第５号】</t>
    <rPh sb="1" eb="3">
      <t>ヨウシキ</t>
    </rPh>
    <rPh sb="3" eb="4">
      <t>ダイ</t>
    </rPh>
    <rPh sb="5" eb="6">
      <t>ゴウ</t>
    </rPh>
    <phoneticPr fontId="2"/>
  </si>
  <si>
    <t>【様式第６号】</t>
    <rPh sb="1" eb="3">
      <t>ヨウシキ</t>
    </rPh>
    <rPh sb="3" eb="4">
      <t>ダイ</t>
    </rPh>
    <rPh sb="5" eb="6">
      <t>ゴウ</t>
    </rPh>
    <phoneticPr fontId="2"/>
  </si>
  <si>
    <t>整備前の平面図（整備箇所が分かるように色分け等すること。複合施設の場合，各室の名称・面積を記載し，部屋別面積調書の面積と一致させること。）</t>
    <rPh sb="0" eb="2">
      <t>セイビ</t>
    </rPh>
    <rPh sb="8" eb="10">
      <t>セイビ</t>
    </rPh>
    <rPh sb="10" eb="12">
      <t>カショ</t>
    </rPh>
    <rPh sb="13" eb="14">
      <t>ワ</t>
    </rPh>
    <rPh sb="19" eb="21">
      <t>イロワ</t>
    </rPh>
    <rPh sb="22" eb="23">
      <t>ナド</t>
    </rPh>
    <rPh sb="28" eb="30">
      <t>フクゴウ</t>
    </rPh>
    <rPh sb="30" eb="32">
      <t>シセツ</t>
    </rPh>
    <rPh sb="33" eb="35">
      <t>バアイ</t>
    </rPh>
    <rPh sb="36" eb="37">
      <t>カク</t>
    </rPh>
    <rPh sb="37" eb="38">
      <t>シツ</t>
    </rPh>
    <rPh sb="39" eb="41">
      <t>メイショウ</t>
    </rPh>
    <rPh sb="42" eb="44">
      <t>メンセキ</t>
    </rPh>
    <rPh sb="45" eb="47">
      <t>キサイ</t>
    </rPh>
    <rPh sb="49" eb="51">
      <t>ヘヤ</t>
    </rPh>
    <rPh sb="51" eb="52">
      <t>ベツ</t>
    </rPh>
    <rPh sb="52" eb="54">
      <t>メンセキ</t>
    </rPh>
    <rPh sb="54" eb="56">
      <t>チョウショ</t>
    </rPh>
    <rPh sb="57" eb="59">
      <t>メンセキ</t>
    </rPh>
    <rPh sb="60" eb="62">
      <t>イッチ</t>
    </rPh>
    <phoneticPr fontId="2"/>
  </si>
  <si>
    <t>その他整備内容が分かる資料（詳細図・カタログの写し等）</t>
    <rPh sb="2" eb="3">
      <t>タ</t>
    </rPh>
    <rPh sb="3" eb="5">
      <t>セイビ</t>
    </rPh>
    <rPh sb="5" eb="7">
      <t>ナイヨウ</t>
    </rPh>
    <rPh sb="8" eb="9">
      <t>ワ</t>
    </rPh>
    <rPh sb="11" eb="13">
      <t>シリョウ</t>
    </rPh>
    <rPh sb="14" eb="17">
      <t>ショウサイズ</t>
    </rPh>
    <rPh sb="23" eb="24">
      <t>ウツ</t>
    </rPh>
    <rPh sb="25" eb="26">
      <t>ナド</t>
    </rPh>
    <phoneticPr fontId="2"/>
  </si>
  <si>
    <t>水害対策強化整備</t>
    <rPh sb="0" eb="2">
      <t>スイガイ</t>
    </rPh>
    <rPh sb="2" eb="4">
      <t>タイサク</t>
    </rPh>
    <rPh sb="4" eb="6">
      <t>キョウカ</t>
    </rPh>
    <rPh sb="6" eb="8">
      <t>セイビ</t>
    </rPh>
    <phoneticPr fontId="2"/>
  </si>
  <si>
    <r>
      <t xml:space="preserve">床面積
</t>
    </r>
    <r>
      <rPr>
        <sz val="9"/>
        <rFont val="ＭＳ 明朝"/>
        <family val="1"/>
        <charset val="128"/>
      </rPr>
      <t>(協議対象部分)</t>
    </r>
    <rPh sb="0" eb="1">
      <t>ユカ</t>
    </rPh>
    <rPh sb="1" eb="3">
      <t>メンセキ</t>
    </rPh>
    <rPh sb="5" eb="7">
      <t>キョウギ</t>
    </rPh>
    <rPh sb="7" eb="9">
      <t>タイショウ</t>
    </rPh>
    <rPh sb="9" eb="11">
      <t>ブブン</t>
    </rPh>
    <phoneticPr fontId="2"/>
  </si>
  <si>
    <r>
      <t xml:space="preserve">床面積
</t>
    </r>
    <r>
      <rPr>
        <sz val="9"/>
        <rFont val="ＭＳ 明朝"/>
        <family val="1"/>
        <charset val="128"/>
      </rPr>
      <t>(協議対象外部分)</t>
    </r>
    <rPh sb="0" eb="1">
      <t>ユカ</t>
    </rPh>
    <rPh sb="1" eb="3">
      <t>メンセキ</t>
    </rPh>
    <rPh sb="5" eb="7">
      <t>キョウギ</t>
    </rPh>
    <rPh sb="7" eb="9">
      <t>タイショウ</t>
    </rPh>
    <rPh sb="9" eb="10">
      <t>ガイ</t>
    </rPh>
    <rPh sb="10" eb="12">
      <t>ブブン</t>
    </rPh>
    <phoneticPr fontId="2"/>
  </si>
  <si>
    <t>併設施設</t>
    <rPh sb="0" eb="2">
      <t>ヘイセツ</t>
    </rPh>
    <rPh sb="2" eb="4">
      <t>シセツ</t>
    </rPh>
    <phoneticPr fontId="2"/>
  </si>
  <si>
    <t>令和３年度老人福祉施設整備計画協議書提出書類一覧表（この表）</t>
    <rPh sb="28" eb="29">
      <t>ヒョウ</t>
    </rPh>
    <phoneticPr fontId="2"/>
  </si>
  <si>
    <t>工程表（内示を令和３年６月末として作成すること）</t>
    <rPh sb="4" eb="6">
      <t>ナイジ</t>
    </rPh>
    <rPh sb="7" eb="9">
      <t>レイワ</t>
    </rPh>
    <rPh sb="10" eb="11">
      <t>ネン</t>
    </rPh>
    <rPh sb="12" eb="13">
      <t>ガツ</t>
    </rPh>
    <rPh sb="13" eb="14">
      <t>マツ</t>
    </rPh>
    <rPh sb="17" eb="19">
      <t>サクセイ</t>
    </rPh>
    <phoneticPr fontId="2"/>
  </si>
  <si>
    <t xml:space="preserve"> </t>
    <phoneticPr fontId="2"/>
  </si>
  <si>
    <r>
      <t>提出書類目録（老人福祉施設整備計画書</t>
    </r>
    <r>
      <rPr>
        <b/>
        <sz val="14"/>
        <color theme="1"/>
        <rFont val="ＭＳ ゴシック"/>
        <family val="3"/>
        <charset val="128"/>
      </rPr>
      <t>（令和４年度高齢者施設等における水害対策強化整備分））</t>
    </r>
    <rPh sb="0" eb="2">
      <t>テイシュツ</t>
    </rPh>
    <rPh sb="2" eb="4">
      <t>ショルイ</t>
    </rPh>
    <rPh sb="4" eb="6">
      <t>モクロク</t>
    </rPh>
    <rPh sb="7" eb="9">
      <t>ロウジン</t>
    </rPh>
    <rPh sb="9" eb="11">
      <t>フクシ</t>
    </rPh>
    <rPh sb="11" eb="13">
      <t>シセツ</t>
    </rPh>
    <rPh sb="13" eb="15">
      <t>セイビ</t>
    </rPh>
    <rPh sb="15" eb="17">
      <t>ケイカク</t>
    </rPh>
    <rPh sb="17" eb="18">
      <t>ショ</t>
    </rPh>
    <rPh sb="24" eb="27">
      <t>コウレイシャ</t>
    </rPh>
    <rPh sb="27" eb="29">
      <t>シセツ</t>
    </rPh>
    <rPh sb="29" eb="30">
      <t>ナド</t>
    </rPh>
    <rPh sb="34" eb="36">
      <t>スイガイ</t>
    </rPh>
    <rPh sb="36" eb="38">
      <t>タイサク</t>
    </rPh>
    <rPh sb="38" eb="40">
      <t>キョウカ</t>
    </rPh>
    <rPh sb="40" eb="42">
      <t>セイビ</t>
    </rPh>
    <rPh sb="42" eb="43">
      <t>ブン</t>
    </rPh>
    <phoneticPr fontId="2"/>
  </si>
  <si>
    <t>書　　類　　名</t>
    <rPh sb="6" eb="7">
      <t>メイ</t>
    </rPh>
    <phoneticPr fontId="2"/>
  </si>
  <si>
    <r>
      <t>令和３年度老人福祉施設整備計画協議書（高齢者施設等における水害対策強化整備）　</t>
    </r>
    <r>
      <rPr>
        <b/>
        <sz val="11"/>
        <color theme="1"/>
        <rFont val="ＭＳ ゴシック"/>
        <family val="3"/>
        <charset val="128"/>
      </rPr>
      <t>※要代表者署名</t>
    </r>
    <rPh sb="19" eb="22">
      <t>コウレイシャ</t>
    </rPh>
    <rPh sb="22" eb="25">
      <t>シセツナド</t>
    </rPh>
    <rPh sb="29" eb="31">
      <t>スイガイ</t>
    </rPh>
    <rPh sb="31" eb="33">
      <t>タイサク</t>
    </rPh>
    <rPh sb="33" eb="35">
      <t>キョウカ</t>
    </rPh>
    <rPh sb="35" eb="37">
      <t>セイビ</t>
    </rPh>
    <rPh sb="40" eb="41">
      <t>ヨウ</t>
    </rPh>
    <rPh sb="41" eb="44">
      <t>ダイヒョウシャ</t>
    </rPh>
    <rPh sb="44" eb="46">
      <t>ショメイ</t>
    </rPh>
    <phoneticPr fontId="2"/>
  </si>
  <si>
    <r>
      <t>原本証明　</t>
    </r>
    <r>
      <rPr>
        <b/>
        <sz val="11"/>
        <color theme="1"/>
        <rFont val="ＭＳ ゴシック"/>
        <family val="3"/>
        <charset val="128"/>
      </rPr>
      <t>※要代表者署名</t>
    </r>
    <phoneticPr fontId="2"/>
  </si>
  <si>
    <t>※代表者の署名については，記名及び押印でも可とする。</t>
    <phoneticPr fontId="2"/>
  </si>
  <si>
    <t>№</t>
    <phoneticPr fontId="2"/>
  </si>
  <si>
    <t>書　類　名</t>
    <rPh sb="0" eb="1">
      <t>ショ</t>
    </rPh>
    <rPh sb="2" eb="3">
      <t>タグイ</t>
    </rPh>
    <rPh sb="4" eb="5">
      <t>メイ</t>
    </rPh>
    <phoneticPr fontId="2"/>
  </si>
  <si>
    <t>区分</t>
    <rPh sb="0" eb="1">
      <t>ク</t>
    </rPh>
    <rPh sb="1" eb="2">
      <t>ブン</t>
    </rPh>
    <phoneticPr fontId="2"/>
  </si>
  <si>
    <t>整備施設と法人</t>
    <rPh sb="0" eb="2">
      <t>セイビ</t>
    </rPh>
    <rPh sb="2" eb="4">
      <t>シセツ</t>
    </rPh>
    <rPh sb="5" eb="7">
      <t>ホウジン</t>
    </rPh>
    <phoneticPr fontId="2"/>
  </si>
  <si>
    <t>◎</t>
    <phoneticPr fontId="2"/>
  </si>
  <si>
    <t>①</t>
    <phoneticPr fontId="2"/>
  </si>
  <si>
    <t>用　地</t>
    <rPh sb="0" eb="1">
      <t>ヨウ</t>
    </rPh>
    <rPh sb="2" eb="3">
      <t>チ</t>
    </rPh>
    <phoneticPr fontId="2"/>
  </si>
  <si>
    <t>付近見取り図（都市計画図の縮尺1/2,500のもの）</t>
    <rPh sb="0" eb="2">
      <t>フキン</t>
    </rPh>
    <rPh sb="2" eb="4">
      <t>ミト</t>
    </rPh>
    <rPh sb="5" eb="6">
      <t>ズ</t>
    </rPh>
    <phoneticPr fontId="2"/>
  </si>
  <si>
    <t>②</t>
    <phoneticPr fontId="2"/>
  </si>
  <si>
    <t>建　物</t>
    <rPh sb="0" eb="1">
      <t>ケン</t>
    </rPh>
    <rPh sb="2" eb="3">
      <t>ブツ</t>
    </rPh>
    <phoneticPr fontId="2"/>
  </si>
  <si>
    <t>⑤</t>
    <phoneticPr fontId="2"/>
  </si>
  <si>
    <t>運　営</t>
    <rPh sb="0" eb="1">
      <t>ウン</t>
    </rPh>
    <rPh sb="2" eb="3">
      <t>エイ</t>
    </rPh>
    <phoneticPr fontId="2"/>
  </si>
  <si>
    <t>社会福祉法人調書★又は法人役員名簿</t>
    <rPh sb="9" eb="10">
      <t>マタ</t>
    </rPh>
    <phoneticPr fontId="2"/>
  </si>
  <si>
    <r>
      <t>資金計画</t>
    </r>
    <r>
      <rPr>
        <sz val="10"/>
        <color indexed="10"/>
        <rFont val="ＭＳ Ｐ明朝"/>
        <family val="1"/>
        <charset val="128"/>
      </rPr>
      <t/>
    </r>
    <rPh sb="0" eb="2">
      <t>シキン</t>
    </rPh>
    <rPh sb="2" eb="4">
      <t>ケイカク</t>
    </rPh>
    <phoneticPr fontId="2"/>
  </si>
  <si>
    <t>建設資金確認書類</t>
    <rPh sb="0" eb="2">
      <t>ケンセツ</t>
    </rPh>
    <rPh sb="2" eb="4">
      <t>シキン</t>
    </rPh>
    <rPh sb="4" eb="6">
      <t>カクニン</t>
    </rPh>
    <rPh sb="6" eb="8">
      <t>ショルイ</t>
    </rPh>
    <phoneticPr fontId="2"/>
  </si>
  <si>
    <t>残高証明書</t>
    <rPh sb="0" eb="2">
      <t>ザンダカ</t>
    </rPh>
    <rPh sb="2" eb="5">
      <t>ショウメイショ</t>
    </rPh>
    <phoneticPr fontId="2"/>
  </si>
  <si>
    <t>贈与確約書（建設資金として寄付を受ける場合）</t>
    <rPh sb="0" eb="2">
      <t>ゾウヨ</t>
    </rPh>
    <rPh sb="2" eb="4">
      <t>カクヤク</t>
    </rPh>
    <rPh sb="4" eb="5">
      <t>ショ</t>
    </rPh>
    <rPh sb="6" eb="8">
      <t>ケンセツ</t>
    </rPh>
    <rPh sb="8" eb="10">
      <t>シキン</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</si>
  <si>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2" eb="14">
      <t>ケンセツ</t>
    </rPh>
    <rPh sb="14" eb="16">
      <t>シキン</t>
    </rPh>
    <rPh sb="19" eb="21">
      <t>キフ</t>
    </rPh>
    <phoneticPr fontId="2"/>
  </si>
  <si>
    <t>贈与予定者の預貯金残高証明書（寄付を受ける場合）</t>
    <rPh sb="0" eb="2">
      <t>ゾウヨ</t>
    </rPh>
    <rPh sb="2" eb="5">
      <t>ヨテイシャ</t>
    </rPh>
    <rPh sb="6" eb="9">
      <t>ヨチョキン</t>
    </rPh>
    <rPh sb="9" eb="11">
      <t>ザンダカ</t>
    </rPh>
    <rPh sb="11" eb="14">
      <t>ショウメイショ</t>
    </rPh>
    <rPh sb="15" eb="17">
      <t>キフ</t>
    </rPh>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</si>
  <si>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</si>
  <si>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社会福祉施設等施設整備事業計画に係る独立行政法人福祉医療機構との協議内容　★</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</si>
  <si>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ケ</t>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</si>
  <si>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</si>
  <si>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償還財源確認書類</t>
    <rPh sb="0" eb="2">
      <t>ショウカン</t>
    </rPh>
    <rPh sb="2" eb="4">
      <t>ザイゲン</t>
    </rPh>
    <rPh sb="4" eb="6">
      <t>カクニン</t>
    </rPh>
    <rPh sb="6" eb="8">
      <t>ショルイ</t>
    </rPh>
    <phoneticPr fontId="2"/>
  </si>
  <si>
    <t>贈与確約書（償還財源として寄付を受ける場合）</t>
    <rPh sb="0" eb="2">
      <t>ゾウヨ</t>
    </rPh>
    <rPh sb="2" eb="4">
      <t>カクヤク</t>
    </rPh>
    <rPh sb="4" eb="5">
      <t>ショ</t>
    </rPh>
    <rPh sb="6" eb="8">
      <t>ショウカン</t>
    </rPh>
    <rPh sb="8" eb="10">
      <t>ザイゲン</t>
    </rPh>
    <rPh sb="13" eb="15">
      <t>キフ</t>
    </rPh>
    <rPh sb="16" eb="17">
      <t>ウ</t>
    </rPh>
    <rPh sb="19" eb="21">
      <t>バアイ</t>
    </rPh>
    <phoneticPr fontId="2"/>
  </si>
  <si>
    <t>贈与予定者の所得証明書（償還財源として寄付を受ける場合）</t>
    <rPh sb="0" eb="2">
      <t>ゾウヨ</t>
    </rPh>
    <rPh sb="2" eb="5">
      <t>ヨテイシャ</t>
    </rPh>
    <rPh sb="6" eb="8">
      <t>ショトク</t>
    </rPh>
    <rPh sb="8" eb="11">
      <t>ショウメイショ</t>
    </rPh>
    <phoneticPr fontId="2"/>
  </si>
  <si>
    <t>借入金償還計画等一覧（福祉医療機構・市中銀行）　★</t>
    <rPh sb="0" eb="2">
      <t>カリイレ</t>
    </rPh>
    <rPh sb="2" eb="3">
      <t>キン</t>
    </rPh>
    <rPh sb="3" eb="5">
      <t>ショウカン</t>
    </rPh>
    <rPh sb="5" eb="7">
      <t>ケイカク</t>
    </rPh>
    <rPh sb="7" eb="8">
      <t>トウ</t>
    </rPh>
    <rPh sb="8" eb="10">
      <t>イチラン</t>
    </rPh>
    <rPh sb="11" eb="13">
      <t>フクシ</t>
    </rPh>
    <rPh sb="13" eb="15">
      <t>イリョウ</t>
    </rPh>
    <rPh sb="15" eb="17">
      <t>キコウ</t>
    </rPh>
    <rPh sb="18" eb="20">
      <t>シチュウ</t>
    </rPh>
    <rPh sb="20" eb="22">
      <t>ギンコウ</t>
    </rPh>
    <phoneticPr fontId="2"/>
  </si>
  <si>
    <t>　</t>
    <phoneticPr fontId="2"/>
  </si>
  <si>
    <t>◎</t>
    <phoneticPr fontId="2"/>
  </si>
  <si>
    <t>　</t>
    <phoneticPr fontId="2"/>
  </si>
  <si>
    <t>①</t>
    <phoneticPr fontId="2"/>
  </si>
  <si>
    <t>①</t>
    <phoneticPr fontId="2"/>
  </si>
  <si>
    <t>②</t>
    <phoneticPr fontId="2"/>
  </si>
  <si>
    <t>③</t>
    <phoneticPr fontId="2"/>
  </si>
  <si>
    <t>④</t>
    <phoneticPr fontId="2"/>
  </si>
  <si>
    <t>⑥</t>
    <phoneticPr fontId="2"/>
  </si>
  <si>
    <t>⑦</t>
    <phoneticPr fontId="2"/>
  </si>
  <si>
    <t>⑧</t>
    <phoneticPr fontId="2"/>
  </si>
  <si>
    <t>⑨</t>
    <phoneticPr fontId="2"/>
  </si>
  <si>
    <t>ア</t>
    <phoneticPr fontId="2"/>
  </si>
  <si>
    <t>イ</t>
    <phoneticPr fontId="2"/>
  </si>
  <si>
    <t>ウ</t>
    <phoneticPr fontId="2"/>
  </si>
  <si>
    <t>○</t>
    <phoneticPr fontId="2"/>
  </si>
  <si>
    <t>エ</t>
    <phoneticPr fontId="2"/>
  </si>
  <si>
    <t>○</t>
    <phoneticPr fontId="2"/>
  </si>
  <si>
    <t>オ</t>
    <phoneticPr fontId="2"/>
  </si>
  <si>
    <t>カ</t>
    <phoneticPr fontId="2"/>
  </si>
  <si>
    <t>キ</t>
    <phoneticPr fontId="2"/>
  </si>
  <si>
    <t>ク</t>
    <phoneticPr fontId="2"/>
  </si>
  <si>
    <t>コ</t>
    <phoneticPr fontId="2"/>
  </si>
  <si>
    <t>ア</t>
    <phoneticPr fontId="2"/>
  </si>
  <si>
    <t>ウ</t>
    <phoneticPr fontId="2"/>
  </si>
  <si>
    <t>区分</t>
  </si>
  <si>
    <t>配置図（駐車場・併設・隣接の状況が分かる図）（建物外に整備する場合は配置図に整備箇所が分かるよう明示すること）</t>
    <rPh sb="0" eb="2">
      <t>ハイチ</t>
    </rPh>
    <rPh sb="2" eb="3">
      <t>ズ</t>
    </rPh>
    <rPh sb="4" eb="7">
      <t>チュウシャジョウ</t>
    </rPh>
    <rPh sb="8" eb="10">
      <t>ヘイセツ</t>
    </rPh>
    <rPh sb="11" eb="13">
      <t>リンセツ</t>
    </rPh>
    <rPh sb="14" eb="16">
      <t>ジョウキョウ</t>
    </rPh>
    <rPh sb="17" eb="18">
      <t>ワ</t>
    </rPh>
    <rPh sb="20" eb="21">
      <t>ズ</t>
    </rPh>
    <rPh sb="23" eb="25">
      <t>タテモノ</t>
    </rPh>
    <rPh sb="25" eb="26">
      <t>ガイ</t>
    </rPh>
    <rPh sb="27" eb="29">
      <t>セイビ</t>
    </rPh>
    <rPh sb="31" eb="33">
      <t>バアイ</t>
    </rPh>
    <rPh sb="34" eb="36">
      <t>ハイチ</t>
    </rPh>
    <rPh sb="36" eb="37">
      <t>ズ</t>
    </rPh>
    <rPh sb="38" eb="40">
      <t>セイビ</t>
    </rPh>
    <rPh sb="40" eb="42">
      <t>カショ</t>
    </rPh>
    <rPh sb="43" eb="44">
      <t>ワ</t>
    </rPh>
    <rPh sb="48" eb="50">
      <t>メイジ</t>
    </rPh>
    <phoneticPr fontId="2"/>
  </si>
  <si>
    <t>補助（予定）額算出内訳　★</t>
    <rPh sb="0" eb="2">
      <t>ホジョ</t>
    </rPh>
    <rPh sb="3" eb="5">
      <t>ヨテイ</t>
    </rPh>
    <rPh sb="6" eb="7">
      <t>ガク</t>
    </rPh>
    <rPh sb="7" eb="9">
      <t>サンシュツ</t>
    </rPh>
    <rPh sb="9" eb="11">
      <t>ウチワケ</t>
    </rPh>
    <phoneticPr fontId="2"/>
  </si>
  <si>
    <t>１　整備施設と法人</t>
    <rPh sb="2" eb="4">
      <t>セイビ</t>
    </rPh>
    <rPh sb="4" eb="6">
      <t>シセツ</t>
    </rPh>
    <rPh sb="7" eb="9">
      <t>ホウジン</t>
    </rPh>
    <phoneticPr fontId="2"/>
  </si>
  <si>
    <t>〒○○○-○○○○</t>
    <phoneticPr fontId="2"/>
  </si>
  <si>
    <t>住　　所</t>
    <rPh sb="0" eb="1">
      <t>ジュウ</t>
    </rPh>
    <rPh sb="3" eb="4">
      <t>ショ</t>
    </rPh>
    <phoneticPr fontId="2"/>
  </si>
  <si>
    <t>法 人 名</t>
    <rPh sb="0" eb="1">
      <t>ホウ</t>
    </rPh>
    <rPh sb="2" eb="3">
      <t>ヒト</t>
    </rPh>
    <rPh sb="4" eb="5">
      <t>メイ</t>
    </rPh>
    <phoneticPr fontId="2"/>
  </si>
  <si>
    <t>□整備計画の提出を議決した理事会等の議事録</t>
    <phoneticPr fontId="2"/>
  </si>
  <si>
    <t>２　用　地</t>
    <rPh sb="2" eb="3">
      <t>ヨウ</t>
    </rPh>
    <rPh sb="4" eb="5">
      <t>チ</t>
    </rPh>
    <phoneticPr fontId="2"/>
  </si>
  <si>
    <t>所　　在　　地</t>
    <rPh sb="0" eb="1">
      <t>トコロ</t>
    </rPh>
    <rPh sb="3" eb="4">
      <t>ザイ</t>
    </rPh>
    <rPh sb="6" eb="7">
      <t>チ</t>
    </rPh>
    <phoneticPr fontId="2"/>
  </si>
  <si>
    <t>面　　　　　積</t>
    <rPh sb="0" eb="1">
      <t>メン</t>
    </rPh>
    <rPh sb="6" eb="7">
      <t>セキ</t>
    </rPh>
    <phoneticPr fontId="2"/>
  </si>
  <si>
    <t>抵当権</t>
    <rPh sb="0" eb="3">
      <t>テイトウケン</t>
    </rPh>
    <phoneticPr fontId="2"/>
  </si>
  <si>
    <t>所　　有　　者</t>
    <rPh sb="0" eb="1">
      <t>ショ</t>
    </rPh>
    <rPh sb="3" eb="4">
      <t>ユウ</t>
    </rPh>
    <rPh sb="6" eb="7">
      <t>モノ</t>
    </rPh>
    <phoneticPr fontId="2"/>
  </si>
  <si>
    <t>倉敷市</t>
    <rPh sb="0" eb="3">
      <t>クラシキシ</t>
    </rPh>
    <phoneticPr fontId="2"/>
  </si>
  <si>
    <t>　　　㎡の内　　　　　　㎡</t>
    <rPh sb="5" eb="6">
      <t>ウチ</t>
    </rPh>
    <phoneticPr fontId="2"/>
  </si>
  <si>
    <t>有　･　無</t>
    <rPh sb="0" eb="1">
      <t>ユウ</t>
    </rPh>
    <rPh sb="4" eb="5">
      <t>ナ</t>
    </rPh>
    <phoneticPr fontId="2"/>
  </si>
  <si>
    <t>合　計　面　積</t>
    <phoneticPr fontId="2"/>
  </si>
  <si>
    <t>　　　　　　　　　　　　　　　　㎡</t>
    <phoneticPr fontId="2"/>
  </si>
  <si>
    <t>利用
内訳</t>
    <phoneticPr fontId="2"/>
  </si>
  <si>
    <t>建築面積　　　　　　　　㎡</t>
    <rPh sb="0" eb="2">
      <t>ケンチク</t>
    </rPh>
    <rPh sb="2" eb="4">
      <t>メンセキ</t>
    </rPh>
    <phoneticPr fontId="2"/>
  </si>
  <si>
    <t>駐車場　　　　　　　　　㎡</t>
    <phoneticPr fontId="2"/>
  </si>
  <si>
    <t>道路後退部分                  　㎡</t>
    <phoneticPr fontId="2"/>
  </si>
  <si>
    <t>その他　　 　　　　　　　㎡</t>
    <phoneticPr fontId="2"/>
  </si>
  <si>
    <t>駐車場内訳：来客用　　　　台　　　　職員用　　　台</t>
    <rPh sb="0" eb="3">
      <t>チュウシャジョウ</t>
    </rPh>
    <rPh sb="3" eb="5">
      <t>ウチワケ</t>
    </rPh>
    <rPh sb="6" eb="9">
      <t>ライキャクヨウ</t>
    </rPh>
    <rPh sb="13" eb="14">
      <t>ダイ</t>
    </rPh>
    <rPh sb="18" eb="21">
      <t>ショクインヨウ</t>
    </rPh>
    <rPh sb="24" eb="25">
      <t>ダイ</t>
    </rPh>
    <phoneticPr fontId="2"/>
  </si>
  <si>
    <t>用地取得</t>
    <rPh sb="0" eb="2">
      <t>ヨウチ</t>
    </rPh>
    <rPh sb="2" eb="4">
      <t>シュトク</t>
    </rPh>
    <phoneticPr fontId="2"/>
  </si>
  <si>
    <t>　　　□自己所有　　　　　　　㎡</t>
    <rPh sb="4" eb="6">
      <t>ジコ</t>
    </rPh>
    <rPh sb="6" eb="8">
      <t>ショユウ</t>
    </rPh>
    <phoneticPr fontId="2"/>
  </si>
  <si>
    <t>□無償贈与　  　　　　　　　　　　　㎡</t>
    <phoneticPr fontId="2"/>
  </si>
  <si>
    <t>の方法</t>
    <rPh sb="1" eb="3">
      <t>ホウホウ</t>
    </rPh>
    <phoneticPr fontId="2"/>
  </si>
  <si>
    <t>　　　□無償貸与</t>
    <rPh sb="4" eb="6">
      <t>ムショウ</t>
    </rPh>
    <rPh sb="6" eb="8">
      <t>タイヨ</t>
    </rPh>
    <phoneticPr fontId="2"/>
  </si>
  <si>
    <t>㎡</t>
    <phoneticPr fontId="2"/>
  </si>
  <si>
    <t>□有償貸与　  　　　　　　　　　　　㎡</t>
    <rPh sb="1" eb="3">
      <t>ユウショウ</t>
    </rPh>
    <rPh sb="3" eb="5">
      <t>タイヨ</t>
    </rPh>
    <phoneticPr fontId="2"/>
  </si>
  <si>
    <t>　　　□購入　　　　　　　　　　㎡</t>
    <rPh sb="4" eb="6">
      <t>コウニュウ</t>
    </rPh>
    <phoneticPr fontId="2"/>
  </si>
  <si>
    <t>□その他（　　　　　　）　  　　　　　㎡</t>
    <rPh sb="3" eb="4">
      <t>タ</t>
    </rPh>
    <phoneticPr fontId="2"/>
  </si>
  <si>
    <t>都市計画</t>
    <rPh sb="0" eb="2">
      <t>トシ</t>
    </rPh>
    <rPh sb="2" eb="4">
      <t>ケイカク</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</si>
  <si>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</si>
  <si>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</si>
  <si>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区域の区</t>
    <rPh sb="0" eb="2">
      <t>クイキ</t>
    </rPh>
    <rPh sb="3" eb="4">
      <t>ク</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</si>
  <si>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</si>
  <si>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分</t>
    <rPh sb="0" eb="1">
      <t>ブン</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</si>
  <si>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</si>
  <si>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</si>
  <si>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　□市街化調整区域--</t>
    <rPh sb="2" eb="5">
      <t>シガイカ</t>
    </rPh>
    <rPh sb="5" eb="7">
      <t>チョウセイ</t>
    </rPh>
    <rPh sb="7" eb="9">
      <t>クイキ</t>
    </rPh>
    <phoneticPr fontId="2"/>
  </si>
  <si>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</si>
  <si>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立地区域</t>
    <rPh sb="0" eb="2">
      <t>リッチ</t>
    </rPh>
    <rPh sb="2" eb="4">
      <t>クイキ</t>
    </rPh>
    <phoneticPr fontId="2"/>
  </si>
  <si>
    <t>　□災害レッドゾーン</t>
    <rPh sb="2" eb="4">
      <t>サイガイ</t>
    </rPh>
    <phoneticPr fontId="2"/>
  </si>
  <si>
    <t>　□災害イエローゾーン</t>
    <rPh sb="2" eb="4">
      <t>サイガイ</t>
    </rPh>
    <phoneticPr fontId="2"/>
  </si>
  <si>
    <t>立地条件</t>
    <rPh sb="0" eb="2">
      <t>リッチ</t>
    </rPh>
    <rPh sb="2" eb="4">
      <t>ジョウケン</t>
    </rPh>
    <phoneticPr fontId="2"/>
  </si>
  <si>
    <t>住宅からの距離　　　　㎞</t>
    <rPh sb="0" eb="2">
      <t>ジュウタク</t>
    </rPh>
    <rPh sb="5" eb="7">
      <t>キョリ</t>
    </rPh>
    <phoneticPr fontId="2"/>
  </si>
  <si>
    <t>医療機関からの距離　　　　㎞</t>
    <rPh sb="0" eb="2">
      <t>イリョウ</t>
    </rPh>
    <rPh sb="2" eb="4">
      <t>キカン</t>
    </rPh>
    <rPh sb="7" eb="9">
      <t>キョリ</t>
    </rPh>
    <phoneticPr fontId="2"/>
  </si>
  <si>
    <t>駅、バス停からの距離　　　　　　　㎞</t>
    <rPh sb="0" eb="1">
      <t>エキ</t>
    </rPh>
    <rPh sb="4" eb="5">
      <t>テイ</t>
    </rPh>
    <rPh sb="8" eb="10">
      <t>キョリ</t>
    </rPh>
    <phoneticPr fontId="2"/>
  </si>
  <si>
    <t>前面道路の幅員　　　　ｍ</t>
    <rPh sb="0" eb="2">
      <t>ゼンメン</t>
    </rPh>
    <rPh sb="2" eb="4">
      <t>ドウロ</t>
    </rPh>
    <rPh sb="5" eb="7">
      <t>フクイン</t>
    </rPh>
    <phoneticPr fontId="2"/>
  </si>
  <si>
    <t>道路と敷地の接している部分の長さ　　　　　　　　ｍ</t>
    <rPh sb="0" eb="2">
      <t>ドウロ</t>
    </rPh>
    <rPh sb="3" eb="5">
      <t>シキチ</t>
    </rPh>
    <rPh sb="6" eb="7">
      <t>セッ</t>
    </rPh>
    <rPh sb="11" eb="13">
      <t>ブブン</t>
    </rPh>
    <rPh sb="14" eb="15">
      <t>ナガ</t>
    </rPh>
    <phoneticPr fontId="2"/>
  </si>
  <si>
    <t>排水の状況</t>
    <rPh sb="0" eb="2">
      <t>ハイスイ</t>
    </rPh>
    <rPh sb="3" eb="5">
      <t>ジョウキョウ</t>
    </rPh>
    <phoneticPr fontId="2"/>
  </si>
  <si>
    <t>□公共下水　　　　□合併浄化槽</t>
    <rPh sb="1" eb="3">
      <t>コウキョウ</t>
    </rPh>
    <rPh sb="3" eb="5">
      <t>ゲスイ</t>
    </rPh>
    <rPh sb="10" eb="12">
      <t>ガッペイ</t>
    </rPh>
    <rPh sb="12" eb="15">
      <t>ジョウカソウ</t>
    </rPh>
    <phoneticPr fontId="2"/>
  </si>
  <si>
    <t>施設の立地条件としてふさわしい事項（住宅地の中にある又は住宅地と同程度に家族や地域住民との交流機会が確保される地域の中にあることを説明すること）</t>
    <rPh sb="0" eb="2">
      <t>シセツ</t>
    </rPh>
    <rPh sb="3" eb="5">
      <t>リッチ</t>
    </rPh>
    <rPh sb="5" eb="7">
      <t>ジョウケン</t>
    </rPh>
    <rPh sb="15" eb="17">
      <t>ジコウ</t>
    </rPh>
    <phoneticPr fontId="2"/>
  </si>
  <si>
    <t>住民との</t>
    <rPh sb="0" eb="2">
      <t>ジュウミン</t>
    </rPh>
    <phoneticPr fontId="2"/>
  </si>
  <si>
    <t>（説明会の開催　　有　・　無）</t>
    <rPh sb="1" eb="4">
      <t>セツメイカイ</t>
    </rPh>
    <rPh sb="5" eb="7">
      <t>カイサイ</t>
    </rPh>
    <rPh sb="9" eb="10">
      <t>ユウ</t>
    </rPh>
    <rPh sb="13" eb="14">
      <t>ム</t>
    </rPh>
    <phoneticPr fontId="2"/>
  </si>
  <si>
    <t>（同意書　　有　･　無）</t>
    <rPh sb="1" eb="4">
      <t>ドウイショ</t>
    </rPh>
    <rPh sb="6" eb="7">
      <t>ユウ</t>
    </rPh>
    <rPh sb="10" eb="11">
      <t>ム</t>
    </rPh>
    <phoneticPr fontId="2"/>
  </si>
  <si>
    <t>話合いの</t>
    <rPh sb="0" eb="2">
      <t>ハナシア</t>
    </rPh>
    <phoneticPr fontId="2"/>
  </si>
  <si>
    <t>経緯・経過</t>
    <rPh sb="0" eb="2">
      <t>ケイイ</t>
    </rPh>
    <rPh sb="3" eb="5">
      <t>ケイカ</t>
    </rPh>
    <phoneticPr fontId="2"/>
  </si>
  <si>
    <t>経緯及び</t>
    <rPh sb="0" eb="2">
      <t>ケイイ</t>
    </rPh>
    <rPh sb="2" eb="3">
      <t>オヨ</t>
    </rPh>
    <phoneticPr fontId="2"/>
  </si>
  <si>
    <t>状況</t>
    <rPh sb="0" eb="2">
      <t>ジョウキョウ</t>
    </rPh>
    <phoneticPr fontId="2"/>
  </si>
  <si>
    <t>用地選定理由</t>
    <rPh sb="0" eb="2">
      <t>ヨウチ</t>
    </rPh>
    <rPh sb="2" eb="4">
      <t>センテイ</t>
    </rPh>
    <rPh sb="4" eb="6">
      <t>リユウ</t>
    </rPh>
    <phoneticPr fontId="2"/>
  </si>
  <si>
    <t>　　□付近見取り図</t>
    <rPh sb="3" eb="5">
      <t>フキン</t>
    </rPh>
    <rPh sb="5" eb="7">
      <t>ミト</t>
    </rPh>
    <rPh sb="8" eb="9">
      <t>ズ</t>
    </rPh>
    <phoneticPr fontId="2"/>
  </si>
  <si>
    <t>　　　　ください。</t>
    <phoneticPr fontId="2"/>
  </si>
  <si>
    <t>３　建　物</t>
    <rPh sb="2" eb="3">
      <t>タツル</t>
    </rPh>
    <rPh sb="4" eb="5">
      <t>モノ</t>
    </rPh>
    <phoneticPr fontId="2"/>
  </si>
  <si>
    <t>構造</t>
    <rPh sb="0" eb="2">
      <t>コウゾウ</t>
    </rPh>
    <phoneticPr fontId="2"/>
  </si>
  <si>
    <t>工事予定期間</t>
    <rPh sb="0" eb="2">
      <t>コウジ</t>
    </rPh>
    <rPh sb="2" eb="4">
      <t>ヨテイ</t>
    </rPh>
    <rPh sb="4" eb="6">
      <t>キカン</t>
    </rPh>
    <phoneticPr fontId="2"/>
  </si>
  <si>
    <t>ヶ月</t>
    <rPh sb="1" eb="2">
      <t>ゲツ</t>
    </rPh>
    <phoneticPr fontId="2"/>
  </si>
  <si>
    <t>造</t>
    <rPh sb="0" eb="1">
      <t>ゾウ</t>
    </rPh>
    <phoneticPr fontId="2"/>
  </si>
  <si>
    <t>竣工予定年月日</t>
    <rPh sb="0" eb="2">
      <t>シュンコウ</t>
    </rPh>
    <rPh sb="2" eb="4">
      <t>ヨテイ</t>
    </rPh>
    <rPh sb="4" eb="7">
      <t>ネンガッピ</t>
    </rPh>
    <phoneticPr fontId="2"/>
  </si>
  <si>
    <t>鉄筋コンクリート</t>
    <rPh sb="0" eb="2">
      <t>テッキン</t>
    </rPh>
    <phoneticPr fontId="2"/>
  </si>
  <si>
    <t>延べ床面積</t>
    <rPh sb="0" eb="1">
      <t>ノ</t>
    </rPh>
    <rPh sb="2" eb="3">
      <t>ユカ</t>
    </rPh>
    <rPh sb="3" eb="5">
      <t>メンセキ</t>
    </rPh>
    <phoneticPr fontId="2"/>
  </si>
  <si>
    <t>鉄骨</t>
    <rPh sb="0" eb="2">
      <t>テッコツ</t>
    </rPh>
    <phoneticPr fontId="2"/>
  </si>
  <si>
    <t>創設以外の場合</t>
    <rPh sb="0" eb="2">
      <t>ソウセツ</t>
    </rPh>
    <rPh sb="2" eb="4">
      <t>イガイ</t>
    </rPh>
    <rPh sb="5" eb="7">
      <t>バアイ</t>
    </rPh>
    <phoneticPr fontId="2"/>
  </si>
  <si>
    <t>改築等の経歴</t>
    <rPh sb="0" eb="2">
      <t>カイチク</t>
    </rPh>
    <rPh sb="2" eb="3">
      <t>トウ</t>
    </rPh>
    <rPh sb="4" eb="6">
      <t>ケイレキ</t>
    </rPh>
    <phoneticPr fontId="2"/>
  </si>
  <si>
    <t>木</t>
    <rPh sb="0" eb="1">
      <t>モク</t>
    </rPh>
    <phoneticPr fontId="2"/>
  </si>
  <si>
    <t>年</t>
    <rPh sb="0" eb="1">
      <t>ネン</t>
    </rPh>
    <phoneticPr fontId="2"/>
  </si>
  <si>
    <t>整備形態</t>
    <rPh sb="0" eb="2">
      <t>セイビ</t>
    </rPh>
    <rPh sb="2" eb="4">
      <t>ケイタイ</t>
    </rPh>
    <phoneticPr fontId="2"/>
  </si>
  <si>
    <t>合築　・　併設施設</t>
    <rPh sb="0" eb="1">
      <t>ゴウ</t>
    </rPh>
    <rPh sb="1" eb="2">
      <t>チク</t>
    </rPh>
    <rPh sb="5" eb="7">
      <t>ヘイセツ</t>
    </rPh>
    <rPh sb="7" eb="9">
      <t>シセツ</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</si>
  <si>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</si>
  <si>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</si>
  <si>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</si>
  <si>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(整備後)</t>
    <rPh sb="1" eb="3">
      <t>セイビ</t>
    </rPh>
    <rPh sb="3" eb="4">
      <t>ゴ</t>
    </rPh>
    <phoneticPr fontId="2"/>
  </si>
  <si>
    <t>　□単独</t>
    <rPh sb="2" eb="4">
      <t>タンドク</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</si>
  <si>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</si>
  <si>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</si>
  <si>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</si>
  <si>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</si>
  <si>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設計方針（利用者の処遇を考慮するために工夫する点等）</t>
    <rPh sb="0" eb="2">
      <t>セッケイ</t>
    </rPh>
    <rPh sb="2" eb="4">
      <t>ホウシン</t>
    </rPh>
    <rPh sb="5" eb="8">
      <t>リヨウシャ</t>
    </rPh>
    <rPh sb="9" eb="11">
      <t>ショグウ</t>
    </rPh>
    <rPh sb="12" eb="14">
      <t>コウリョ</t>
    </rPh>
    <rPh sb="19" eb="21">
      <t>クフウ</t>
    </rPh>
    <rPh sb="23" eb="24">
      <t>テン</t>
    </rPh>
    <rPh sb="24" eb="25">
      <t>トウ</t>
    </rPh>
    <phoneticPr fontId="2"/>
  </si>
  <si>
    <t>　　□配置図（駐車場・併設・隣接の状況が分かる図）　　　□整備前後の平面図</t>
    <rPh sb="3" eb="5">
      <t>ハイチ</t>
    </rPh>
    <rPh sb="5" eb="6">
      <t>ズ</t>
    </rPh>
    <rPh sb="7" eb="10">
      <t>チュウシャジョウ</t>
    </rPh>
    <rPh sb="11" eb="13">
      <t>ヘイセツ</t>
    </rPh>
    <rPh sb="14" eb="16">
      <t>リンセツ</t>
    </rPh>
    <rPh sb="17" eb="19">
      <t>ジョウキョウ</t>
    </rPh>
    <rPh sb="20" eb="21">
      <t>ワ</t>
    </rPh>
    <rPh sb="23" eb="24">
      <t>ズ</t>
    </rPh>
    <rPh sb="29" eb="31">
      <t>セイビ</t>
    </rPh>
    <rPh sb="31" eb="33">
      <t>ゼンゴ</t>
    </rPh>
    <rPh sb="34" eb="37">
      <t>ヘイメンズ</t>
    </rPh>
    <phoneticPr fontId="2"/>
  </si>
  <si>
    <t>　　□部屋別面積表　　　　□写真　</t>
    <rPh sb="3" eb="5">
      <t>ヘヤ</t>
    </rPh>
    <rPh sb="5" eb="6">
      <t>ベツ</t>
    </rPh>
    <rPh sb="6" eb="8">
      <t>メンセキ</t>
    </rPh>
    <rPh sb="8" eb="9">
      <t>ヒョウ</t>
    </rPh>
    <rPh sb="14" eb="16">
      <t>シャシン</t>
    </rPh>
    <phoneticPr fontId="2"/>
  </si>
  <si>
    <t xml:space="preserve">    □関係部署・機関との協議結果</t>
    <rPh sb="5" eb="7">
      <t>カンケイ</t>
    </rPh>
    <rPh sb="7" eb="9">
      <t>ブショ</t>
    </rPh>
    <rPh sb="10" eb="12">
      <t>キカン</t>
    </rPh>
    <rPh sb="14" eb="16">
      <t>キョウギ</t>
    </rPh>
    <rPh sb="16" eb="18">
      <t>ケッカ</t>
    </rPh>
    <phoneticPr fontId="2"/>
  </si>
  <si>
    <t>４　運　営</t>
    <rPh sb="2" eb="3">
      <t>ウン</t>
    </rPh>
    <rPh sb="4" eb="5">
      <t>エイ</t>
    </rPh>
    <phoneticPr fontId="2"/>
  </si>
  <si>
    <t>工事期間中の処遇</t>
    <rPh sb="0" eb="2">
      <t>コウジ</t>
    </rPh>
    <rPh sb="2" eb="5">
      <t>キカンチュウ</t>
    </rPh>
    <rPh sb="6" eb="8">
      <t>ショグウ</t>
    </rPh>
    <phoneticPr fontId="2"/>
  </si>
  <si>
    <t>○　工事期間中に制限される事業及び機能の具体的内容及び期間（見込み）</t>
    <rPh sb="2" eb="4">
      <t>コウジ</t>
    </rPh>
    <rPh sb="4" eb="7">
      <t>キカンチュウ</t>
    </rPh>
    <rPh sb="8" eb="10">
      <t>セイゲン</t>
    </rPh>
    <rPh sb="13" eb="15">
      <t>ジギョウ</t>
    </rPh>
    <rPh sb="15" eb="16">
      <t>オヨ</t>
    </rPh>
    <rPh sb="17" eb="19">
      <t>キノウ</t>
    </rPh>
    <rPh sb="20" eb="23">
      <t>グタイテキ</t>
    </rPh>
    <rPh sb="23" eb="25">
      <t>ナイヨウ</t>
    </rPh>
    <rPh sb="25" eb="26">
      <t>オヨ</t>
    </rPh>
    <rPh sb="27" eb="29">
      <t>キカン</t>
    </rPh>
    <rPh sb="30" eb="32">
      <t>ミコ</t>
    </rPh>
    <phoneticPr fontId="2"/>
  </si>
  <si>
    <t>〇上記期間における対応について</t>
    <rPh sb="1" eb="3">
      <t>ジョウキ</t>
    </rPh>
    <rPh sb="3" eb="5">
      <t>キカン</t>
    </rPh>
    <rPh sb="9" eb="11">
      <t>タイオウ</t>
    </rPh>
    <phoneticPr fontId="2"/>
  </si>
  <si>
    <t>　　□社会福祉法人調書又は法人役員名簿</t>
    <phoneticPr fontId="2"/>
  </si>
  <si>
    <t>社　　会　　福　　祉　　法　　人　　調　　書</t>
    <rPh sb="0" eb="1">
      <t>シャ</t>
    </rPh>
    <rPh sb="3" eb="4">
      <t>カイ</t>
    </rPh>
    <rPh sb="6" eb="7">
      <t>フク</t>
    </rPh>
    <rPh sb="9" eb="10">
      <t>サイワイ</t>
    </rPh>
    <rPh sb="12" eb="13">
      <t>ホウ</t>
    </rPh>
    <rPh sb="15" eb="16">
      <t>ヒト</t>
    </rPh>
    <rPh sb="18" eb="19">
      <t>チョウ</t>
    </rPh>
    <rPh sb="21" eb="22">
      <t>ショ</t>
    </rPh>
    <phoneticPr fontId="2"/>
  </si>
  <si>
    <t>法　人　名</t>
    <rPh sb="0" eb="1">
      <t>ホウ</t>
    </rPh>
    <rPh sb="2" eb="3">
      <t>ヒト</t>
    </rPh>
    <rPh sb="4" eb="5">
      <t>メイ</t>
    </rPh>
    <phoneticPr fontId="2"/>
  </si>
  <si>
    <t>施　設　名</t>
    <rPh sb="0" eb="1">
      <t>ホドコ</t>
    </rPh>
    <rPh sb="2" eb="3">
      <t>セツ</t>
    </rPh>
    <rPh sb="4" eb="5">
      <t>メイ</t>
    </rPh>
    <phoneticPr fontId="2"/>
  </si>
  <si>
    <t>施設種別</t>
    <rPh sb="0" eb="2">
      <t>シセツ</t>
    </rPh>
    <rPh sb="2" eb="4">
      <t>シュベツ</t>
    </rPh>
    <phoneticPr fontId="2"/>
  </si>
  <si>
    <t>定員</t>
    <rPh sb="0" eb="2">
      <t>テイイン</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</si>
  <si>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</si>
  <si>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</si>
  <si>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</si>
  <si>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</si>
  <si>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法人認可の
状況</t>
    <rPh sb="0" eb="2">
      <t>ホウジン</t>
    </rPh>
    <rPh sb="2" eb="4">
      <t>ニンカ</t>
    </rPh>
    <rPh sb="6" eb="8">
      <t>ジョウキョウ</t>
    </rPh>
    <phoneticPr fontId="2"/>
  </si>
  <si>
    <t>１　認可済</t>
    <rPh sb="2" eb="4">
      <t>ニンカ</t>
    </rPh>
    <rPh sb="4" eb="5">
      <t>ズ</t>
    </rPh>
    <phoneticPr fontId="2"/>
  </si>
  <si>
    <t>２　新設法人</t>
    <rPh sb="2" eb="4">
      <t>シンセツ</t>
    </rPh>
    <rPh sb="4" eb="6">
      <t>ホウジン</t>
    </rPh>
    <phoneticPr fontId="2"/>
  </si>
  <si>
    <t>（</t>
    <phoneticPr fontId="2"/>
  </si>
  <si>
    <t>月</t>
    <rPh sb="0" eb="1">
      <t>ガツ</t>
    </rPh>
    <phoneticPr fontId="2"/>
  </si>
  <si>
    <t>日　厚　生　省　第</t>
    <rPh sb="0" eb="1">
      <t>ニチ</t>
    </rPh>
    <rPh sb="2" eb="3">
      <t>アツシ</t>
    </rPh>
    <rPh sb="4" eb="5">
      <t>ショウ</t>
    </rPh>
    <rPh sb="6" eb="7">
      <t>ショウ</t>
    </rPh>
    <rPh sb="8" eb="9">
      <t>ダイ</t>
    </rPh>
    <phoneticPr fontId="2"/>
  </si>
  <si>
    <t>号）</t>
    <rPh sb="0" eb="1">
      <t>ゴウ</t>
    </rPh>
    <phoneticPr fontId="2"/>
  </si>
  <si>
    <t>　　（</t>
    <phoneticPr fontId="2"/>
  </si>
  <si>
    <t>令和</t>
    <rPh sb="0" eb="1">
      <t>レイ</t>
    </rPh>
    <rPh sb="1" eb="2">
      <t>ワ</t>
    </rPh>
    <phoneticPr fontId="2"/>
  </si>
  <si>
    <t>日</t>
    <rPh sb="0" eb="1">
      <t>ニチ</t>
    </rPh>
    <phoneticPr fontId="2"/>
  </si>
  <si>
    <t>認　可　予　定　）</t>
    <rPh sb="0" eb="1">
      <t>ニン</t>
    </rPh>
    <rPh sb="2" eb="3">
      <t>カ</t>
    </rPh>
    <rPh sb="4" eb="5">
      <t>ヨ</t>
    </rPh>
    <rPh sb="6" eb="7">
      <t>サダム</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</si>
  <si>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</si>
  <si>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</si>
  <si>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</si>
  <si>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</si>
  <si>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</si>
  <si>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</si>
  <si>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円</t>
    <rPh sb="0" eb="1">
      <t>エン</t>
    </rPh>
    <phoneticPr fontId="2"/>
  </si>
  <si>
    <t>役　　員　　の　　状　　況</t>
    <rPh sb="0" eb="1">
      <t>ヤク</t>
    </rPh>
    <rPh sb="3" eb="4">
      <t>イン</t>
    </rPh>
    <rPh sb="9" eb="10">
      <t>ジョウ</t>
    </rPh>
    <rPh sb="12" eb="13">
      <t>イワン</t>
    </rPh>
    <phoneticPr fontId="2"/>
  </si>
  <si>
    <t>役　　　　　員</t>
    <rPh sb="0" eb="1">
      <t>ヤク</t>
    </rPh>
    <rPh sb="6" eb="7">
      <t>イン</t>
    </rPh>
    <phoneticPr fontId="2"/>
  </si>
  <si>
    <t>年齢</t>
    <rPh sb="0" eb="2">
      <t>ネンレイ</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</si>
  <si>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</si>
  <si>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</si>
  <si>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</si>
  <si>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他法人との役員の兼務</t>
    <rPh sb="0" eb="1">
      <t>タ</t>
    </rPh>
    <rPh sb="1" eb="3">
      <t>ホウジン</t>
    </rPh>
    <rPh sb="5" eb="7">
      <t>ヤクイン</t>
    </rPh>
    <rPh sb="8" eb="10">
      <t>ケンム</t>
    </rPh>
    <phoneticPr fontId="2"/>
  </si>
  <si>
    <t>兼務法人名</t>
    <rPh sb="0" eb="2">
      <t>ケンム</t>
    </rPh>
    <rPh sb="2" eb="4">
      <t>ホウジン</t>
    </rPh>
    <rPh sb="4" eb="5">
      <t>メイ</t>
    </rPh>
    <phoneticPr fontId="2"/>
  </si>
  <si>
    <t>理　事　長</t>
    <rPh sb="0" eb="1">
      <t>リ</t>
    </rPh>
    <rPh sb="2" eb="3">
      <t>コト</t>
    </rPh>
    <rPh sb="4" eb="5">
      <t>チョウ</t>
    </rPh>
    <phoneticPr fontId="2"/>
  </si>
  <si>
    <t>有</t>
    <rPh sb="0" eb="1">
      <t>ア</t>
    </rPh>
    <phoneticPr fontId="2"/>
  </si>
  <si>
    <t>無</t>
    <rPh sb="0" eb="1">
      <t>ナ</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</si>
  <si>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</si>
  <si>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</si>
  <si>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</si>
  <si>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</si>
  <si>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</si>
  <si>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</si>
  <si>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</si>
  <si>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xml:space="preserve"> </t>
    <phoneticPr fontId="2"/>
  </si>
  <si>
    <t>　理事　９</t>
    <rPh sb="1" eb="3">
      <t>リジ</t>
    </rPh>
    <phoneticPr fontId="2"/>
  </si>
  <si>
    <t>　理事　10</t>
    <rPh sb="1" eb="3">
      <t>リジ</t>
    </rPh>
    <phoneticPr fontId="2"/>
  </si>
  <si>
    <t>　監事　１</t>
    <rPh sb="1" eb="3">
      <t>カンジ</t>
    </rPh>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</si>
  <si>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</si>
  <si>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</si>
  <si>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</si>
  <si>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　　議　　員</t>
    <rPh sb="0" eb="1">
      <t>ヒョウ</t>
    </rPh>
    <rPh sb="3" eb="4">
      <t>ギ</t>
    </rPh>
    <rPh sb="6" eb="7">
      <t>イン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</si>
  <si>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</si>
  <si>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</si>
  <si>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</si>
  <si>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</si>
  <si>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</si>
  <si>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</si>
  <si>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</si>
  <si>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</si>
  <si>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</si>
  <si>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</si>
  <si>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</si>
  <si>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</si>
  <si>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</si>
  <si>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14</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</si>
  <si>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</si>
  <si>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</si>
  <si>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</si>
  <si>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</si>
  <si>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</si>
  <si>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</si>
  <si>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資　産　の　状　況</t>
    <rPh sb="0" eb="1">
      <t>シ</t>
    </rPh>
    <rPh sb="2" eb="3">
      <t>サン</t>
    </rPh>
    <rPh sb="6" eb="7">
      <t>ジョウ</t>
    </rPh>
    <rPh sb="8" eb="9">
      <t>イワン</t>
    </rPh>
    <phoneticPr fontId="2"/>
  </si>
  <si>
    <t>資産区分</t>
    <rPh sb="0" eb="2">
      <t>シサン</t>
    </rPh>
    <rPh sb="2" eb="4">
      <t>クブン</t>
    </rPh>
    <phoneticPr fontId="2"/>
  </si>
  <si>
    <t>種類</t>
    <rPh sb="0" eb="2">
      <t>シュルイ</t>
    </rPh>
    <phoneticPr fontId="2"/>
  </si>
  <si>
    <t>金額（評価額）</t>
    <rPh sb="0" eb="2">
      <t>キンガク</t>
    </rPh>
    <rPh sb="3" eb="6">
      <t>ヒョウカガク</t>
    </rPh>
    <phoneticPr fontId="2"/>
  </si>
  <si>
    <t>　贈　与　者　名　，　贈　与　金　額　及　び　面　積</t>
    <rPh sb="1" eb="2">
      <t>オク</t>
    </rPh>
    <rPh sb="3" eb="4">
      <t>クミ</t>
    </rPh>
    <rPh sb="5" eb="6">
      <t>シャ</t>
    </rPh>
    <rPh sb="7" eb="8">
      <t>メイ</t>
    </rPh>
    <rPh sb="11" eb="12">
      <t>オク</t>
    </rPh>
    <rPh sb="13" eb="14">
      <t>クミ</t>
    </rPh>
    <rPh sb="15" eb="16">
      <t>キン</t>
    </rPh>
    <rPh sb="17" eb="18">
      <t>ガク</t>
    </rPh>
    <rPh sb="19" eb="20">
      <t>オヨ</t>
    </rPh>
    <rPh sb="23" eb="24">
      <t>メン</t>
    </rPh>
    <rPh sb="25" eb="26">
      <t>セキ</t>
    </rPh>
    <phoneticPr fontId="2"/>
  </si>
  <si>
    <t>基本財産</t>
    <rPh sb="0" eb="2">
      <t>キホン</t>
    </rPh>
    <rPh sb="2" eb="4">
      <t>ザイサン</t>
    </rPh>
    <phoneticPr fontId="2"/>
  </si>
  <si>
    <t>土地</t>
    <rPh sb="0" eb="2">
      <t>トチ</t>
    </rPh>
    <phoneticPr fontId="2"/>
  </si>
  <si>
    <t>㎡</t>
    <phoneticPr fontId="2"/>
  </si>
  <si>
    <t>運用財産</t>
    <rPh sb="0" eb="2">
      <t>ウンヨウ</t>
    </rPh>
    <rPh sb="2" eb="4">
      <t>ザイサン</t>
    </rPh>
    <phoneticPr fontId="2"/>
  </si>
  <si>
    <t>現金</t>
    <rPh sb="0" eb="2">
      <t>ゲンキン</t>
    </rPh>
    <phoneticPr fontId="2"/>
  </si>
  <si>
    <t>運転資金</t>
    <rPh sb="0" eb="2">
      <t>ウンテン</t>
    </rPh>
    <rPh sb="2" eb="4">
      <t>シキン</t>
    </rPh>
    <phoneticPr fontId="2"/>
  </si>
  <si>
    <t>その他</t>
    <rPh sb="2" eb="3">
      <t>タ</t>
    </rPh>
    <phoneticPr fontId="2"/>
  </si>
  <si>
    <t>㎡円</t>
    <rPh sb="1" eb="2">
      <t>エン</t>
    </rPh>
    <phoneticPr fontId="2"/>
  </si>
  <si>
    <t>合　　　　　計</t>
    <rPh sb="0" eb="1">
      <t>ゴウ</t>
    </rPh>
    <rPh sb="6" eb="7">
      <t>ケイ</t>
    </rPh>
    <phoneticPr fontId="2"/>
  </si>
  <si>
    <t>整備資金</t>
    <rPh sb="0" eb="2">
      <t>セイビ</t>
    </rPh>
    <rPh sb="2" eb="4">
      <t>シキン</t>
    </rPh>
    <phoneticPr fontId="2"/>
  </si>
  <si>
    <t>運　用　財　産　（　現　金　）　の　使　途</t>
    <rPh sb="0" eb="1">
      <t>ウン</t>
    </rPh>
    <rPh sb="2" eb="3">
      <t>ヨウ</t>
    </rPh>
    <rPh sb="4" eb="5">
      <t>ザイ</t>
    </rPh>
    <rPh sb="6" eb="7">
      <t>サン</t>
    </rPh>
    <rPh sb="10" eb="11">
      <t>ウツツ</t>
    </rPh>
    <rPh sb="12" eb="13">
      <t>キン</t>
    </rPh>
    <rPh sb="18" eb="19">
      <t>ツカ</t>
    </rPh>
    <rPh sb="20" eb="21">
      <t>ト</t>
    </rPh>
    <phoneticPr fontId="2"/>
  </si>
  <si>
    <t>施設建設財源</t>
    <rPh sb="0" eb="2">
      <t>シセツ</t>
    </rPh>
    <rPh sb="2" eb="4">
      <t>ケンセツ</t>
    </rPh>
    <rPh sb="4" eb="6">
      <t>ザイゲン</t>
    </rPh>
    <phoneticPr fontId="2"/>
  </si>
  <si>
    <t>国・都道府県　補助金・交付金</t>
    <rPh sb="0" eb="1">
      <t>クニ</t>
    </rPh>
    <rPh sb="2" eb="6">
      <t>トドウフケン</t>
    </rPh>
    <rPh sb="7" eb="9">
      <t>ホジョ</t>
    </rPh>
    <rPh sb="9" eb="10">
      <t>キン</t>
    </rPh>
    <rPh sb="11" eb="13">
      <t>コウフ</t>
    </rPh>
    <rPh sb="13" eb="14">
      <t>キン</t>
    </rPh>
    <phoneticPr fontId="2"/>
  </si>
  <si>
    <t>建築費充当分</t>
    <rPh sb="0" eb="2">
      <t>ケンチク</t>
    </rPh>
    <rPh sb="2" eb="3">
      <t>ヒ</t>
    </rPh>
    <rPh sb="3" eb="5">
      <t>ジュウトウ</t>
    </rPh>
    <rPh sb="5" eb="6">
      <t>ブン</t>
    </rPh>
    <phoneticPr fontId="2"/>
  </si>
  <si>
    <t>建築費に占める割合</t>
    <rPh sb="0" eb="3">
      <t>ケンチクヒ</t>
    </rPh>
    <rPh sb="4" eb="5">
      <t>シ</t>
    </rPh>
    <rPh sb="7" eb="9">
      <t>ワリアイ</t>
    </rPh>
    <phoneticPr fontId="2"/>
  </si>
  <si>
    <t>％</t>
    <phoneticPr fontId="2"/>
  </si>
  <si>
    <t>運　転　資　金</t>
    <rPh sb="0" eb="1">
      <t>ウン</t>
    </rPh>
    <rPh sb="2" eb="3">
      <t>テン</t>
    </rPh>
    <rPh sb="4" eb="5">
      <t>シ</t>
    </rPh>
    <rPh sb="6" eb="7">
      <t>キン</t>
    </rPh>
    <phoneticPr fontId="2"/>
  </si>
  <si>
    <t>機構等借入金</t>
    <rPh sb="0" eb="2">
      <t>キコウ</t>
    </rPh>
    <rPh sb="2" eb="3">
      <t>トウ</t>
    </rPh>
    <rPh sb="3" eb="6">
      <t>カリイレキン</t>
    </rPh>
    <phoneticPr fontId="2"/>
  </si>
  <si>
    <t>そ　　の　　他</t>
    <rPh sb="6" eb="7">
      <t>タ</t>
    </rPh>
    <phoneticPr fontId="2"/>
  </si>
  <si>
    <t>年間事業費</t>
    <rPh sb="0" eb="2">
      <t>ネンカン</t>
    </rPh>
    <rPh sb="2" eb="5">
      <t>ジギョウヒ</t>
    </rPh>
    <phoneticPr fontId="2"/>
  </si>
  <si>
    <t>施設建設財源に対する寄附予定者の状況（自己資金内訳）</t>
    <rPh sb="0" eb="2">
      <t>シセツ</t>
    </rPh>
    <rPh sb="2" eb="4">
      <t>ケンセツ</t>
    </rPh>
    <rPh sb="4" eb="6">
      <t>ザイゲン</t>
    </rPh>
    <rPh sb="7" eb="8">
      <t>タイ</t>
    </rPh>
    <rPh sb="10" eb="12">
      <t>キフ</t>
    </rPh>
    <rPh sb="12" eb="15">
      <t>ヨテイシャ</t>
    </rPh>
    <rPh sb="16" eb="18">
      <t>ジョウキョウ</t>
    </rPh>
    <rPh sb="19" eb="21">
      <t>ジコ</t>
    </rPh>
    <rPh sb="21" eb="23">
      <t>シキン</t>
    </rPh>
    <rPh sb="23" eb="25">
      <t>ウチワケ</t>
    </rPh>
    <phoneticPr fontId="2"/>
  </si>
  <si>
    <t>寄　附　予　定　者　名</t>
    <rPh sb="0" eb="1">
      <t>キ</t>
    </rPh>
    <rPh sb="2" eb="3">
      <t>フ</t>
    </rPh>
    <rPh sb="4" eb="5">
      <t>ヨ</t>
    </rPh>
    <rPh sb="6" eb="7">
      <t>サダム</t>
    </rPh>
    <rPh sb="8" eb="9">
      <t>モノ</t>
    </rPh>
    <rPh sb="10" eb="11">
      <t>メイ</t>
    </rPh>
    <phoneticPr fontId="2"/>
  </si>
  <si>
    <t>職　　　　　業</t>
    <rPh sb="0" eb="1">
      <t>ショク</t>
    </rPh>
    <rPh sb="6" eb="7">
      <t>ギョウ</t>
    </rPh>
    <phoneticPr fontId="2"/>
  </si>
  <si>
    <t>前年の課税所得又は利益（円）</t>
    <rPh sb="0" eb="2">
      <t>ゼンネン</t>
    </rPh>
    <rPh sb="3" eb="5">
      <t>カゼイ</t>
    </rPh>
    <rPh sb="5" eb="7">
      <t>ショトク</t>
    </rPh>
    <rPh sb="7" eb="8">
      <t>マタ</t>
    </rPh>
    <rPh sb="9" eb="11">
      <t>リエキ</t>
    </rPh>
    <rPh sb="12" eb="13">
      <t>エン</t>
    </rPh>
    <phoneticPr fontId="2"/>
  </si>
  <si>
    <t>寄　付　総　額　（円）</t>
    <rPh sb="0" eb="1">
      <t>キ</t>
    </rPh>
    <rPh sb="2" eb="3">
      <t>ヅケ</t>
    </rPh>
    <rPh sb="4" eb="5">
      <t>フサ</t>
    </rPh>
    <rPh sb="6" eb="7">
      <t>ガク</t>
    </rPh>
    <rPh sb="9" eb="10">
      <t>エン</t>
    </rPh>
    <phoneticPr fontId="2"/>
  </si>
  <si>
    <t>備　　　　　考</t>
    <rPh sb="0" eb="1">
      <t>ビ</t>
    </rPh>
    <rPh sb="6" eb="7">
      <t>コウ</t>
    </rPh>
    <phoneticPr fontId="2"/>
  </si>
  <si>
    <t>負　　債　　の　　状　　況</t>
    <rPh sb="0" eb="1">
      <t>フ</t>
    </rPh>
    <rPh sb="3" eb="4">
      <t>サイ</t>
    </rPh>
    <rPh sb="9" eb="10">
      <t>ジョウ</t>
    </rPh>
    <rPh sb="12" eb="13">
      <t>イワン</t>
    </rPh>
    <phoneticPr fontId="2"/>
  </si>
  <si>
    <t>借入金</t>
    <rPh sb="0" eb="3">
      <t>カリイレキン</t>
    </rPh>
    <phoneticPr fontId="2"/>
  </si>
  <si>
    <t>返済残額（円）</t>
    <rPh sb="0" eb="2">
      <t>ヘンサイ</t>
    </rPh>
    <rPh sb="2" eb="4">
      <t>ザンガク</t>
    </rPh>
    <rPh sb="5" eb="6">
      <t>エン</t>
    </rPh>
    <phoneticPr fontId="2"/>
  </si>
  <si>
    <t>償還残年数</t>
    <rPh sb="0" eb="2">
      <t>ショウカン</t>
    </rPh>
    <rPh sb="2" eb="3">
      <t>ザン</t>
    </rPh>
    <rPh sb="3" eb="5">
      <t>ネンスウ</t>
    </rPh>
    <phoneticPr fontId="2"/>
  </si>
  <si>
    <t>県　・　市等の利子補給の有無</t>
    <rPh sb="0" eb="1">
      <t>ケン</t>
    </rPh>
    <rPh sb="4" eb="5">
      <t>シ</t>
    </rPh>
    <rPh sb="5" eb="6">
      <t>トウ</t>
    </rPh>
    <rPh sb="7" eb="9">
      <t>リシ</t>
    </rPh>
    <rPh sb="9" eb="11">
      <t>ホキュウ</t>
    </rPh>
    <rPh sb="12" eb="14">
      <t>ウム</t>
    </rPh>
    <phoneticPr fontId="2"/>
  </si>
  <si>
    <t>既借入金関係</t>
    <rPh sb="0" eb="1">
      <t>キ</t>
    </rPh>
    <rPh sb="1" eb="4">
      <t>カリイレキン</t>
    </rPh>
    <rPh sb="4" eb="6">
      <t>カンケイ</t>
    </rPh>
    <phoneticPr fontId="2"/>
  </si>
  <si>
    <t>・</t>
    <phoneticPr fontId="2"/>
  </si>
  <si>
    <t>無</t>
    <rPh sb="0" eb="1">
      <t>ム</t>
    </rPh>
    <phoneticPr fontId="2"/>
  </si>
  <si>
    <t>新規借入金関係</t>
    <rPh sb="0" eb="2">
      <t>シンキ</t>
    </rPh>
    <rPh sb="2" eb="5">
      <t>カリイレキン</t>
    </rPh>
    <rPh sb="5" eb="7">
      <t>カンケイ</t>
    </rPh>
    <phoneticPr fontId="2"/>
  </si>
  <si>
    <t>　（有の場合　　年間負担額又は負担率</t>
    <rPh sb="2" eb="3">
      <t>ユウ</t>
    </rPh>
    <rPh sb="4" eb="6">
      <t>バアイ</t>
    </rPh>
    <rPh sb="8" eb="10">
      <t>ネンカン</t>
    </rPh>
    <rPh sb="10" eb="13">
      <t>フタンガク</t>
    </rPh>
    <rPh sb="13" eb="14">
      <t>マタ</t>
    </rPh>
    <rPh sb="15" eb="18">
      <t>フタンリツ</t>
    </rPh>
    <phoneticPr fontId="2"/>
  </si>
  <si>
    <t>）</t>
    <phoneticPr fontId="2"/>
  </si>
  <si>
    <t>その他参考事項（都道府県市担当者意見，問題の有無等）</t>
    <rPh sb="2" eb="3">
      <t>タ</t>
    </rPh>
    <rPh sb="3" eb="5">
      <t>サンコウ</t>
    </rPh>
    <rPh sb="5" eb="7">
      <t>ジコウ</t>
    </rPh>
    <rPh sb="8" eb="12">
      <t>トドウフケン</t>
    </rPh>
    <rPh sb="12" eb="13">
      <t>シ</t>
    </rPh>
    <rPh sb="13" eb="16">
      <t>タントウシャ</t>
    </rPh>
    <rPh sb="16" eb="18">
      <t>イケン</t>
    </rPh>
    <rPh sb="19" eb="21">
      <t>モンダイ</t>
    </rPh>
    <rPh sb="22" eb="24">
      <t>ウム</t>
    </rPh>
    <rPh sb="24" eb="25">
      <t>トウ</t>
    </rPh>
    <phoneticPr fontId="2"/>
  </si>
  <si>
    <t>（記入上の注意事項）</t>
    <rPh sb="1" eb="3">
      <t>キニュウ</t>
    </rPh>
    <rPh sb="3" eb="4">
      <t>ジョウ</t>
    </rPh>
    <rPh sb="5" eb="7">
      <t>チュウイ</t>
    </rPh>
    <rPh sb="7" eb="9">
      <t>ジコウ</t>
    </rPh>
    <phoneticPr fontId="2"/>
  </si>
  <si>
    <t>５　資金計画　　</t>
    <rPh sb="2" eb="4">
      <t>シキン</t>
    </rPh>
    <rPh sb="4" eb="6">
      <t>ケイカク</t>
    </rPh>
    <phoneticPr fontId="2"/>
  </si>
  <si>
    <t>資　 金　 内　 訳　　　　　　　　（円）</t>
    <rPh sb="0" eb="4">
      <t>シキン</t>
    </rPh>
    <rPh sb="6" eb="10">
      <t>ウチワケ</t>
    </rPh>
    <rPh sb="19" eb="20">
      <t>エン</t>
    </rPh>
    <phoneticPr fontId="2"/>
  </si>
  <si>
    <t>備　　考</t>
    <rPh sb="0" eb="4">
      <t>ビコウ</t>
    </rPh>
    <phoneticPr fontId="2"/>
  </si>
  <si>
    <t>・市補助金</t>
    <rPh sb="1" eb="2">
      <t>シ</t>
    </rPh>
    <rPh sb="2" eb="5">
      <t>ホジョキン</t>
    </rPh>
    <phoneticPr fontId="2"/>
  </si>
  <si>
    <t>・その他補助金</t>
    <rPh sb="3" eb="4">
      <t>タ</t>
    </rPh>
    <rPh sb="4" eb="7">
      <t>ホジョキン</t>
    </rPh>
    <phoneticPr fontId="2"/>
  </si>
  <si>
    <t>←今回の整備にあたって他の補助金等の活用があれば記載し備考欄に具体的に記載</t>
    <rPh sb="1" eb="3">
      <t>コンカイ</t>
    </rPh>
    <rPh sb="4" eb="6">
      <t>セイビ</t>
    </rPh>
    <rPh sb="11" eb="12">
      <t>タ</t>
    </rPh>
    <rPh sb="13" eb="16">
      <t>ホジョキン</t>
    </rPh>
    <rPh sb="16" eb="17">
      <t>ナド</t>
    </rPh>
    <rPh sb="18" eb="20">
      <t>カツヨウ</t>
    </rPh>
    <rPh sb="24" eb="26">
      <t>キサイ</t>
    </rPh>
    <rPh sb="27" eb="29">
      <t>ビコウ</t>
    </rPh>
    <rPh sb="29" eb="30">
      <t>ラン</t>
    </rPh>
    <rPh sb="31" eb="34">
      <t>グタイテキ</t>
    </rPh>
    <rPh sb="35" eb="37">
      <t>キサイ</t>
    </rPh>
    <phoneticPr fontId="2"/>
  </si>
  <si>
    <t>設置者負担</t>
    <phoneticPr fontId="2"/>
  </si>
  <si>
    <t>←自己資金はこの欄に記載</t>
    <rPh sb="1" eb="3">
      <t>ジコ</t>
    </rPh>
    <rPh sb="3" eb="5">
      <t>シキン</t>
    </rPh>
    <rPh sb="8" eb="9">
      <t>ラン</t>
    </rPh>
    <rPh sb="10" eb="12">
      <t>キサイ</t>
    </rPh>
    <phoneticPr fontId="2"/>
  </si>
  <si>
    <t>→ ① 記入</t>
    <rPh sb="4" eb="6">
      <t>キニュウ</t>
    </rPh>
    <phoneticPr fontId="2"/>
  </si>
  <si>
    <t>※1</t>
    <phoneticPr fontId="2"/>
  </si>
  <si>
    <t>・寄付金</t>
    <rPh sb="1" eb="4">
      <t>キフキン</t>
    </rPh>
    <phoneticPr fontId="2"/>
  </si>
  <si>
    <t>→ ② 記入</t>
    <rPh sb="4" eb="6">
      <t>キニュウ</t>
    </rPh>
    <phoneticPr fontId="2"/>
  </si>
  <si>
    <t>※2</t>
    <phoneticPr fontId="2"/>
  </si>
  <si>
    <t>→ ③ 記入</t>
    <rPh sb="4" eb="6">
      <t>キニュウ</t>
    </rPh>
    <phoneticPr fontId="2"/>
  </si>
  <si>
    <t>・補助金返還額</t>
    <rPh sb="1" eb="4">
      <t>ホジョキン</t>
    </rPh>
    <rPh sb="4" eb="6">
      <t>ヘンカン</t>
    </rPh>
    <rPh sb="6" eb="7">
      <t>ガク</t>
    </rPh>
    <phoneticPr fontId="2"/>
  </si>
  <si>
    <t>※1</t>
    <phoneticPr fontId="2"/>
  </si>
  <si>
    <t>初年度事業費の３ヶ月分以上を計上すること。</t>
    <rPh sb="0" eb="3">
      <t>ショネンド</t>
    </rPh>
    <rPh sb="3" eb="6">
      <t>ジギョウヒ</t>
    </rPh>
    <rPh sb="9" eb="13">
      <t>ゲツブンイジョウ</t>
    </rPh>
    <rPh sb="14" eb="16">
      <t>ケイジョウ</t>
    </rPh>
    <phoneticPr fontId="2"/>
  </si>
  <si>
    <t>※2</t>
  </si>
  <si>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</si>
  <si>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</si>
  <si>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</si>
  <si>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利息　（Ｂ）</t>
    <rPh sb="0" eb="2">
      <t>リソク</t>
    </rPh>
    <phoneticPr fontId="2"/>
  </si>
  <si>
    <t>合計　（A）＋（B）</t>
    <rPh sb="0" eb="2">
      <t>ゴウケイ</t>
    </rPh>
    <phoneticPr fontId="2"/>
  </si>
  <si>
    <t>備　考</t>
    <rPh sb="0" eb="3">
      <t>ビコウ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</si>
  <si>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</si>
  <si>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</si>
  <si>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</si>
  <si>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管理費収入等</t>
    <rPh sb="0" eb="3">
      <t>カンリヒ</t>
    </rPh>
    <rPh sb="3" eb="5">
      <t>シュウニュウ</t>
    </rPh>
    <rPh sb="5" eb="6">
      <t>トウ</t>
    </rPh>
    <phoneticPr fontId="2"/>
  </si>
  <si>
    <t>寄付金</t>
    <rPh sb="0" eb="3">
      <t>キフキン</t>
    </rPh>
    <phoneticPr fontId="2"/>
  </si>
  <si>
    <t>福祉医療機構</t>
    <phoneticPr fontId="2"/>
  </si>
  <si>
    <t>（①－イ寄付内訳）</t>
    <rPh sb="4" eb="6">
      <t>キフ</t>
    </rPh>
    <rPh sb="6" eb="8">
      <t>ウチワケ</t>
    </rPh>
    <phoneticPr fontId="2"/>
  </si>
  <si>
    <t>寄付予定者</t>
    <rPh sb="0" eb="2">
      <t>キフ</t>
    </rPh>
    <rPh sb="2" eb="5">
      <t>ヨテイシャ</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</si>
  <si>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</si>
  <si>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</si>
  <si>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</si>
  <si>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</si>
  <si>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</si>
  <si>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</si>
  <si>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</si>
  <si>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</si>
  <si>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</si>
  <si>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 xml:space="preserve">    必須添付書類</t>
    <rPh sb="4" eb="6">
      <t>ヒッス</t>
    </rPh>
    <rPh sb="6" eb="8">
      <t>テンプ</t>
    </rPh>
    <rPh sb="8" eb="10">
      <t>ショルイ</t>
    </rPh>
    <phoneticPr fontId="2"/>
  </si>
  <si>
    <t xml:space="preserve">    建設資金確認書類   </t>
    <rPh sb="4" eb="6">
      <t>ケンセツ</t>
    </rPh>
    <rPh sb="6" eb="8">
      <t>シキン</t>
    </rPh>
    <rPh sb="8" eb="10">
      <t>カクニン</t>
    </rPh>
    <rPh sb="10" eb="12">
      <t>ショルイ</t>
    </rPh>
    <phoneticPr fontId="2"/>
  </si>
  <si>
    <t xml:space="preserve"> □贈与確約書　　　□贈与予定者の所得証明書　　　□贈与予定者の預貯金残高証明書</t>
    <phoneticPr fontId="2"/>
  </si>
  <si>
    <t xml:space="preserve">     　　　　　　　　           </t>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</si>
  <si>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</si>
  <si>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 xml:space="preserve">    　　　　　　　　             　</t>
    <phoneticPr fontId="2"/>
  </si>
  <si>
    <t xml:space="preserve">    　　　　　　　　             　</t>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</si>
  <si>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</si>
  <si>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□社会福祉施設等施設整備事業計画に係る市中銀行との協議内容</t>
    <rPh sb="2" eb="9">
      <t>シャカイフクシシセツナド</t>
    </rPh>
    <rPh sb="9" eb="11">
      <t>シセツ</t>
    </rPh>
    <rPh sb="11" eb="13">
      <t>セイビ</t>
    </rPh>
    <rPh sb="13" eb="15">
      <t>ジギョウ</t>
    </rPh>
    <rPh sb="15" eb="17">
      <t>ケイカク</t>
    </rPh>
    <rPh sb="18" eb="19">
      <t>カカ</t>
    </rPh>
    <rPh sb="20" eb="22">
      <t>シチュウ</t>
    </rPh>
    <rPh sb="22" eb="24">
      <t>ギンコウ</t>
    </rPh>
    <phoneticPr fontId="2"/>
  </si>
  <si>
    <t xml:space="preserve">    　　　　　　　　            </t>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</si>
  <si>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</si>
  <si>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　　　□借入金償還計画等一覧　</t>
    <rPh sb="4" eb="6">
      <t>カクヤク</t>
    </rPh>
    <phoneticPr fontId="2"/>
  </si>
  <si>
    <t xml:space="preserve">    　　　　　　　　             </t>
    <phoneticPr fontId="2"/>
  </si>
  <si>
    <t xml:space="preserve"> □既往借入金の状況（法人全体）　</t>
    <rPh sb="2" eb="4">
      <t>キオウ</t>
    </rPh>
    <rPh sb="4" eb="6">
      <t>カリイレ</t>
    </rPh>
    <rPh sb="6" eb="7">
      <t>キン</t>
    </rPh>
    <rPh sb="8" eb="10">
      <t>ジョウキョウ</t>
    </rPh>
    <rPh sb="11" eb="13">
      <t>ホウジン</t>
    </rPh>
    <rPh sb="13" eb="15">
      <t>ゼンタイ</t>
    </rPh>
    <phoneticPr fontId="2"/>
  </si>
  <si>
    <t>　 余裕を持った資金計画とすること。</t>
    <phoneticPr fontId="2"/>
  </si>
  <si>
    <t>％</t>
    <phoneticPr fontId="73"/>
  </si>
  <si>
    <t>（</t>
    <phoneticPr fontId="73"/>
  </si>
  <si>
    <t>）</t>
    <phoneticPr fontId="73"/>
  </si>
  <si>
    <t>㎡</t>
    <phoneticPr fontId="73"/>
  </si>
  <si>
    <t>区     分</t>
    <rPh sb="0" eb="1">
      <t>ク</t>
    </rPh>
    <rPh sb="6" eb="7">
      <t>ブン</t>
    </rPh>
    <phoneticPr fontId="73"/>
  </si>
  <si>
    <t>千円</t>
    <rPh sb="0" eb="2">
      <t>センエン</t>
    </rPh>
    <phoneticPr fontId="73"/>
  </si>
  <si>
    <t>円/㎡</t>
    <rPh sb="0" eb="1">
      <t>エン</t>
    </rPh>
    <phoneticPr fontId="73"/>
  </si>
  <si>
    <t>事　　業　　費</t>
    <rPh sb="0" eb="7">
      <t>ジギョウヒ</t>
    </rPh>
    <phoneticPr fontId="2"/>
  </si>
  <si>
    <t>（円）</t>
    <phoneticPr fontId="2"/>
  </si>
  <si>
    <t>財　源　内　訳</t>
    <rPh sb="0" eb="1">
      <t>ザイ</t>
    </rPh>
    <rPh sb="2" eb="3">
      <t>ミナモト</t>
    </rPh>
    <rPh sb="4" eb="5">
      <t>ナイ</t>
    </rPh>
    <rPh sb="6" eb="7">
      <t>ヤク</t>
    </rPh>
    <phoneticPr fontId="2"/>
  </si>
  <si>
    <t>　（円）</t>
    <phoneticPr fontId="2"/>
  </si>
  <si>
    <t>設置者負担金</t>
    <phoneticPr fontId="2"/>
  </si>
  <si>
    <t>今次計画借入金償還計画表(機構借入金用)</t>
    <rPh sb="0" eb="2">
      <t>コンジ</t>
    </rPh>
    <rPh sb="2" eb="4">
      <t>ケイカク</t>
    </rPh>
    <rPh sb="13" eb="15">
      <t>キコウ</t>
    </rPh>
    <rPh sb="15" eb="17">
      <t>カリイレ</t>
    </rPh>
    <rPh sb="17" eb="18">
      <t>キン</t>
    </rPh>
    <rPh sb="18" eb="19">
      <t>ヨウ</t>
    </rPh>
    <phoneticPr fontId="73"/>
  </si>
  <si>
    <t>月賦償還用</t>
    <rPh sb="0" eb="2">
      <t>ゲップ</t>
    </rPh>
    <rPh sb="2" eb="5">
      <t>ショウカンヨウ</t>
    </rPh>
    <phoneticPr fontId="73"/>
  </si>
  <si>
    <t>借入申込額：</t>
    <phoneticPr fontId="40"/>
  </si>
  <si>
    <t>千円、試算金利：</t>
    <rPh sb="0" eb="2">
      <t>センエン</t>
    </rPh>
    <phoneticPr fontId="73"/>
  </si>
  <si>
    <t>⇓　作成支援領域　⇓</t>
    <rPh sb="2" eb="4">
      <t>サクセイ</t>
    </rPh>
    <rPh sb="4" eb="6">
      <t>シエン</t>
    </rPh>
    <rPh sb="6" eb="8">
      <t>リョウイキ</t>
    </rPh>
    <phoneticPr fontId="73"/>
  </si>
  <si>
    <t>(金額単位：千円)</t>
    <rPh sb="1" eb="3">
      <t>キンガク</t>
    </rPh>
    <rPh sb="3" eb="5">
      <t>タンイ</t>
    </rPh>
    <rPh sb="6" eb="8">
      <t>センエン</t>
    </rPh>
    <phoneticPr fontId="73"/>
  </si>
  <si>
    <t>償還
回次</t>
    <rPh sb="3" eb="4">
      <t>カイ</t>
    </rPh>
    <phoneticPr fontId="73"/>
  </si>
  <si>
    <t>償　　還　　額</t>
  </si>
  <si>
    <t>左に対する財源別充当額
（財源別・贈与者別に記入してください。）</t>
    <phoneticPr fontId="73"/>
  </si>
  <si>
    <t>元　　金</t>
  </si>
  <si>
    <t>利　息</t>
    <phoneticPr fontId="73"/>
  </si>
  <si>
    <t>合 計</t>
    <rPh sb="0" eb="1">
      <t>ゴウ</t>
    </rPh>
    <rPh sb="2" eb="3">
      <t>ケイ</t>
    </rPh>
    <phoneticPr fontId="73"/>
  </si>
  <si>
    <t>各年次の
合計額</t>
    <rPh sb="0" eb="3">
      <t>カクネンジ</t>
    </rPh>
    <rPh sb="5" eb="6">
      <t>ゴウ</t>
    </rPh>
    <rPh sb="6" eb="7">
      <t>ケイ</t>
    </rPh>
    <rPh sb="7" eb="8">
      <t>ガク</t>
    </rPh>
    <phoneticPr fontId="73"/>
  </si>
  <si>
    <t>合　計</t>
  </si>
  <si>
    <t>計</t>
    <rPh sb="0" eb="1">
      <t>ケイ</t>
    </rPh>
    <phoneticPr fontId="73"/>
  </si>
  <si>
    <t>千円未満は
四捨五入</t>
    <phoneticPr fontId="73"/>
  </si>
  <si>
    <t>有利子分</t>
    <phoneticPr fontId="73"/>
  </si>
  <si>
    <r>
      <t>無利子分</t>
    </r>
    <r>
      <rPr>
        <sz val="6"/>
        <rFont val="ＭＳ 明朝"/>
        <family val="1"/>
        <charset val="128"/>
      </rPr>
      <t>(※)</t>
    </r>
    <rPh sb="0" eb="1">
      <t>ム</t>
    </rPh>
    <phoneticPr fontId="73"/>
  </si>
  <si>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73"/>
  </si>
  <si>
    <t>借入申込額</t>
    <rPh sb="0" eb="2">
      <t>カリイレ</t>
    </rPh>
    <rPh sb="2" eb="4">
      <t>モウシコミ</t>
    </rPh>
    <rPh sb="4" eb="5">
      <t>ガク</t>
    </rPh>
    <phoneticPr fontId="73"/>
  </si>
  <si>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73"/>
  </si>
  <si>
    <t>基礎数値</t>
    <rPh sb="0" eb="2">
      <t>キソ</t>
    </rPh>
    <rPh sb="2" eb="4">
      <t>スウチ</t>
    </rPh>
    <phoneticPr fontId="73"/>
  </si>
  <si>
    <t>１年次目
↓</t>
    <rPh sb="1" eb="3">
      <t>ネンジ</t>
    </rPh>
    <rPh sb="3" eb="4">
      <t>メ</t>
    </rPh>
    <phoneticPr fontId="73"/>
  </si>
  <si>
    <t>　有利子分</t>
    <rPh sb="1" eb="3">
      <t>ユウリ</t>
    </rPh>
    <rPh sb="3" eb="5">
      <t>コブン</t>
    </rPh>
    <phoneticPr fontId="73"/>
  </si>
  <si>
    <t>←入力しないでください</t>
    <rPh sb="1" eb="3">
      <t>ニュウリョク</t>
    </rPh>
    <phoneticPr fontId="73"/>
  </si>
  <si>
    <t>有利子初回元金</t>
    <rPh sb="0" eb="3">
      <t>ユウリシ</t>
    </rPh>
    <rPh sb="3" eb="5">
      <t>ショカイ</t>
    </rPh>
    <rPh sb="5" eb="7">
      <t>ガンキン</t>
    </rPh>
    <phoneticPr fontId="73"/>
  </si>
  <si>
    <t>有利子均等元金</t>
    <rPh sb="0" eb="3">
      <t>ユウリシ</t>
    </rPh>
    <rPh sb="3" eb="5">
      <t>キントウ</t>
    </rPh>
    <rPh sb="5" eb="7">
      <t>ガンキン</t>
    </rPh>
    <phoneticPr fontId="73"/>
  </si>
  <si>
    <t>　無利子分(※)</t>
    <rPh sb="1" eb="4">
      <t>ムリシ</t>
    </rPh>
    <rPh sb="4" eb="5">
      <t>ブン</t>
    </rPh>
    <phoneticPr fontId="73"/>
  </si>
  <si>
    <t>←千円単位で入力</t>
    <rPh sb="1" eb="3">
      <t>センエン</t>
    </rPh>
    <rPh sb="3" eb="5">
      <t>タンイ</t>
    </rPh>
    <rPh sb="6" eb="8">
      <t>ニュウリョク</t>
    </rPh>
    <phoneticPr fontId="73"/>
  </si>
  <si>
    <t>無利子初回元金</t>
    <rPh sb="0" eb="3">
      <t>ムリシ</t>
    </rPh>
    <rPh sb="3" eb="5">
      <t>ショカイ</t>
    </rPh>
    <rPh sb="5" eb="7">
      <t>ガンキン</t>
    </rPh>
    <phoneticPr fontId="73"/>
  </si>
  <si>
    <t>無利子均等元金</t>
    <rPh sb="0" eb="3">
      <t>ムリシ</t>
    </rPh>
    <rPh sb="3" eb="5">
      <t>キントウ</t>
    </rPh>
    <rPh sb="5" eb="7">
      <t>ガンキン</t>
    </rPh>
    <phoneticPr fontId="73"/>
  </si>
  <si>
    <t>償還期間</t>
    <rPh sb="0" eb="2">
      <t>ショウカン</t>
    </rPh>
    <rPh sb="2" eb="4">
      <t>キカン</t>
    </rPh>
    <phoneticPr fontId="73"/>
  </si>
  <si>
    <t>←年単位で入力</t>
    <rPh sb="1" eb="4">
      <t>ネンタンイ</t>
    </rPh>
    <rPh sb="5" eb="7">
      <t>ニュウリョク</t>
    </rPh>
    <phoneticPr fontId="73"/>
  </si>
  <si>
    <t>元金据置期間</t>
    <rPh sb="0" eb="2">
      <t>ガンキン</t>
    </rPh>
    <rPh sb="2" eb="4">
      <t>スエオキ</t>
    </rPh>
    <rPh sb="4" eb="6">
      <t>キカン</t>
    </rPh>
    <phoneticPr fontId="73"/>
  </si>
  <si>
    <t>←月単位で入力</t>
    <rPh sb="1" eb="4">
      <t>ツキタンイ</t>
    </rPh>
    <rPh sb="5" eb="7">
      <t>ニュウリョク</t>
    </rPh>
    <phoneticPr fontId="73"/>
  </si>
  <si>
    <t>金利区分</t>
    <rPh sb="0" eb="2">
      <t>キンリ</t>
    </rPh>
    <rPh sb="2" eb="4">
      <t>クブン</t>
    </rPh>
    <phoneticPr fontId="73"/>
  </si>
  <si>
    <t>←全期間固定は「1」、10年毎見直しは「2」を入力</t>
    <rPh sb="1" eb="4">
      <t>ゼンキカン</t>
    </rPh>
    <rPh sb="4" eb="6">
      <t>コテイ</t>
    </rPh>
    <rPh sb="13" eb="14">
      <t>ネン</t>
    </rPh>
    <rPh sb="14" eb="15">
      <t>ゴト</t>
    </rPh>
    <rPh sb="15" eb="17">
      <t>ミナオ</t>
    </rPh>
    <rPh sb="23" eb="25">
      <t>ニュウリョク</t>
    </rPh>
    <phoneticPr fontId="73"/>
  </si>
  <si>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</si>
  <si>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</si>
  <si>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金利（％）</t>
    <rPh sb="0" eb="2">
      <t>キンリ</t>
    </rPh>
    <phoneticPr fontId="73"/>
  </si>
  <si>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73"/>
  </si>
  <si>
    <t xml:space="preserve"> 元金</t>
    <rPh sb="1" eb="3">
      <t>ガンキン</t>
    </rPh>
    <phoneticPr fontId="73"/>
  </si>
  <si>
    <t>最多負担判定↓</t>
    <rPh sb="0" eb="2">
      <t>サイタ</t>
    </rPh>
    <rPh sb="2" eb="4">
      <t>フタン</t>
    </rPh>
    <rPh sb="4" eb="6">
      <t>ハンテイ</t>
    </rPh>
    <phoneticPr fontId="73"/>
  </si>
  <si>
    <t>年次</t>
    <rPh sb="0" eb="2">
      <t>ネンジ</t>
    </rPh>
    <phoneticPr fontId="73"/>
  </si>
  <si>
    <t>総額</t>
    <rPh sb="0" eb="2">
      <t>ソウガク</t>
    </rPh>
    <phoneticPr fontId="73"/>
  </si>
  <si>
    <t>元金</t>
    <rPh sb="0" eb="2">
      <t>ガンキン</t>
    </rPh>
    <phoneticPr fontId="73"/>
  </si>
  <si>
    <t>利息</t>
    <rPh sb="0" eb="2">
      <t>リソク</t>
    </rPh>
    <phoneticPr fontId="73"/>
  </si>
  <si>
    <t>収支見込年度</t>
    <rPh sb="0" eb="2">
      <t>シュウシ</t>
    </rPh>
    <rPh sb="2" eb="4">
      <t>ミコミ</t>
    </rPh>
    <rPh sb="4" eb="6">
      <t>ネンド</t>
    </rPh>
    <phoneticPr fontId="73"/>
  </si>
  <si>
    <t xml:space="preserve"> 利息</t>
    <rPh sb="1" eb="3">
      <t>リソク</t>
    </rPh>
    <phoneticPr fontId="73"/>
  </si>
  <si>
    <t>１年次</t>
    <rPh sb="1" eb="3">
      <t>ネンジ</t>
    </rPh>
    <phoneticPr fontId="73"/>
  </si>
  <si>
    <t>２年次目
↓</t>
    <rPh sb="1" eb="3">
      <t>ネンジ</t>
    </rPh>
    <rPh sb="3" eb="4">
      <t>メ</t>
    </rPh>
    <phoneticPr fontId="73"/>
  </si>
  <si>
    <t>２年次</t>
    <rPh sb="1" eb="3">
      <t>ネンジ</t>
    </rPh>
    <phoneticPr fontId="73"/>
  </si>
  <si>
    <t>３年次</t>
    <rPh sb="1" eb="3">
      <t>ネンジ</t>
    </rPh>
    <phoneticPr fontId="73"/>
  </si>
  <si>
    <t>４年次</t>
    <rPh sb="1" eb="3">
      <t>ネンジ</t>
    </rPh>
    <phoneticPr fontId="73"/>
  </si>
  <si>
    <t>最多利息</t>
    <rPh sb="0" eb="2">
      <t>サイタ</t>
    </rPh>
    <rPh sb="2" eb="4">
      <t>リソク</t>
    </rPh>
    <phoneticPr fontId="73"/>
  </si>
  <si>
    <t>最多元金</t>
    <rPh sb="0" eb="2">
      <t>サイタ</t>
    </rPh>
    <rPh sb="2" eb="4">
      <t>ガンキン</t>
    </rPh>
    <phoneticPr fontId="73"/>
  </si>
  <si>
    <t>元金割合</t>
    <rPh sb="0" eb="2">
      <t>ガンキン</t>
    </rPh>
    <rPh sb="2" eb="4">
      <t>ワリアイ</t>
    </rPh>
    <phoneticPr fontId="73"/>
  </si>
  <si>
    <t>利息割合</t>
    <rPh sb="0" eb="2">
      <t>リソク</t>
    </rPh>
    <rPh sb="2" eb="4">
      <t>ワリアイ</t>
    </rPh>
    <phoneticPr fontId="73"/>
  </si>
  <si>
    <t>３年次目
↓</t>
    <rPh sb="1" eb="3">
      <t>ネンジ</t>
    </rPh>
    <rPh sb="3" eb="4">
      <t>メ</t>
    </rPh>
    <phoneticPr fontId="73"/>
  </si>
  <si>
    <t>４年次目
↓</t>
    <rPh sb="1" eb="3">
      <t>ネンジ</t>
    </rPh>
    <rPh sb="3" eb="4">
      <t>メ</t>
    </rPh>
    <phoneticPr fontId="73"/>
  </si>
  <si>
    <t>５年次目
↓</t>
    <rPh sb="1" eb="3">
      <t>ネンジ</t>
    </rPh>
    <rPh sb="3" eb="4">
      <t>メ</t>
    </rPh>
    <phoneticPr fontId="73"/>
  </si>
  <si>
    <t>６年次目
↓</t>
    <rPh sb="1" eb="3">
      <t>ネンジ</t>
    </rPh>
    <rPh sb="3" eb="4">
      <t>メ</t>
    </rPh>
    <phoneticPr fontId="73"/>
  </si>
  <si>
    <t>７年次目
↓</t>
    <rPh sb="1" eb="3">
      <t>ネンジ</t>
    </rPh>
    <rPh sb="3" eb="4">
      <t>メ</t>
    </rPh>
    <phoneticPr fontId="73"/>
  </si>
  <si>
    <t>８年次目
↓</t>
    <rPh sb="1" eb="3">
      <t>ネンジ</t>
    </rPh>
    <rPh sb="3" eb="4">
      <t>メ</t>
    </rPh>
    <phoneticPr fontId="73"/>
  </si>
  <si>
    <t>９年次目
↓</t>
    <rPh sb="1" eb="3">
      <t>ネンジ</t>
    </rPh>
    <rPh sb="3" eb="4">
      <t>メ</t>
    </rPh>
    <phoneticPr fontId="73"/>
  </si>
  <si>
    <t>１０年次目
↓</t>
    <rPh sb="2" eb="4">
      <t>ネンジ</t>
    </rPh>
    <rPh sb="4" eb="5">
      <t>メ</t>
    </rPh>
    <phoneticPr fontId="73"/>
  </si>
  <si>
    <t>１１年次目
↓</t>
    <rPh sb="2" eb="4">
      <t>ネンジ</t>
    </rPh>
    <rPh sb="4" eb="5">
      <t>メ</t>
    </rPh>
    <phoneticPr fontId="73"/>
  </si>
  <si>
    <t>１２年次目
↓</t>
    <rPh sb="2" eb="4">
      <t>ネンジ</t>
    </rPh>
    <rPh sb="4" eb="5">
      <t>メ</t>
    </rPh>
    <phoneticPr fontId="73"/>
  </si>
  <si>
    <t>１３年次目
↓</t>
    <rPh sb="2" eb="4">
      <t>ネンジ</t>
    </rPh>
    <rPh sb="4" eb="5">
      <t>メ</t>
    </rPh>
    <phoneticPr fontId="73"/>
  </si>
  <si>
    <t>１４年次目
↓</t>
    <rPh sb="2" eb="4">
      <t>ネンジ</t>
    </rPh>
    <rPh sb="4" eb="5">
      <t>メ</t>
    </rPh>
    <phoneticPr fontId="73"/>
  </si>
  <si>
    <t>１５年次目
↓</t>
    <rPh sb="2" eb="4">
      <t>ネンジ</t>
    </rPh>
    <rPh sb="4" eb="5">
      <t>メ</t>
    </rPh>
    <phoneticPr fontId="73"/>
  </si>
  <si>
    <t>１６年次目
↓</t>
    <rPh sb="2" eb="4">
      <t>ネンジ</t>
    </rPh>
    <rPh sb="4" eb="5">
      <t>メ</t>
    </rPh>
    <phoneticPr fontId="73"/>
  </si>
  <si>
    <t>１７年次目
↓</t>
    <rPh sb="2" eb="4">
      <t>ネンジ</t>
    </rPh>
    <rPh sb="4" eb="5">
      <t>メ</t>
    </rPh>
    <phoneticPr fontId="73"/>
  </si>
  <si>
    <t>１８年次目
↓</t>
    <rPh sb="2" eb="4">
      <t>ネンジ</t>
    </rPh>
    <rPh sb="4" eb="5">
      <t>メ</t>
    </rPh>
    <phoneticPr fontId="73"/>
  </si>
  <si>
    <t>１９年次目
↓</t>
    <rPh sb="2" eb="4">
      <t>ネンジ</t>
    </rPh>
    <rPh sb="4" eb="5">
      <t>メ</t>
    </rPh>
    <phoneticPr fontId="73"/>
  </si>
  <si>
    <t>２０年次目
↓</t>
    <rPh sb="2" eb="4">
      <t>ネンジ</t>
    </rPh>
    <rPh sb="4" eb="5">
      <t>メ</t>
    </rPh>
    <phoneticPr fontId="73"/>
  </si>
  <si>
    <t>２１年次目
↓</t>
    <rPh sb="2" eb="4">
      <t>ネンジ</t>
    </rPh>
    <rPh sb="4" eb="5">
      <t>メ</t>
    </rPh>
    <phoneticPr fontId="73"/>
  </si>
  <si>
    <t>２２年次目
↓</t>
    <rPh sb="2" eb="4">
      <t>ネンジ</t>
    </rPh>
    <rPh sb="4" eb="5">
      <t>メ</t>
    </rPh>
    <phoneticPr fontId="73"/>
  </si>
  <si>
    <t>２３年次目
↓</t>
    <rPh sb="2" eb="4">
      <t>ネンジ</t>
    </rPh>
    <rPh sb="4" eb="5">
      <t>メ</t>
    </rPh>
    <phoneticPr fontId="73"/>
  </si>
  <si>
    <t>２４年次目
↓</t>
    <rPh sb="2" eb="4">
      <t>ネンジ</t>
    </rPh>
    <rPh sb="4" eb="5">
      <t>メ</t>
    </rPh>
    <phoneticPr fontId="73"/>
  </si>
  <si>
    <t>２５年次目
↓</t>
    <rPh sb="2" eb="4">
      <t>ネンジ</t>
    </rPh>
    <rPh sb="4" eb="5">
      <t>メ</t>
    </rPh>
    <phoneticPr fontId="73"/>
  </si>
  <si>
    <t>２６年次目
↓</t>
    <rPh sb="2" eb="4">
      <t>ネンジ</t>
    </rPh>
    <rPh sb="4" eb="5">
      <t>メ</t>
    </rPh>
    <phoneticPr fontId="73"/>
  </si>
  <si>
    <t>２７年次目
↓</t>
    <rPh sb="2" eb="4">
      <t>ネンジ</t>
    </rPh>
    <rPh sb="4" eb="5">
      <t>メ</t>
    </rPh>
    <phoneticPr fontId="73"/>
  </si>
  <si>
    <t>２８年次目
↓</t>
    <rPh sb="2" eb="4">
      <t>ネンジ</t>
    </rPh>
    <rPh sb="4" eb="5">
      <t>メ</t>
    </rPh>
    <phoneticPr fontId="73"/>
  </si>
  <si>
    <t>２９年次目
↓</t>
    <rPh sb="2" eb="4">
      <t>ネンジ</t>
    </rPh>
    <rPh sb="4" eb="5">
      <t>メ</t>
    </rPh>
    <phoneticPr fontId="73"/>
  </si>
  <si>
    <t>３０年次目
↓</t>
    <rPh sb="2" eb="4">
      <t>ネンジ</t>
    </rPh>
    <rPh sb="4" eb="5">
      <t>メ</t>
    </rPh>
    <phoneticPr fontId="73"/>
  </si>
  <si>
    <t>合計</t>
  </si>
  <si>
    <t>償還財源充当内訳</t>
  </si>
  <si>
    <t>元　金</t>
  </si>
  <si>
    <t>利　息</t>
  </si>
  <si>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73"/>
  </si>
  <si>
    <t>　　　　該当する場合においても、借入金利へのオンコストによる保証人の免除を選択されている場合は、オンコスト分の利息はご負担いた</t>
    <phoneticPr fontId="73"/>
  </si>
  <si>
    <t>　　　　だくこととなりますのでご注意ください。</t>
    <phoneticPr fontId="73"/>
  </si>
  <si>
    <t>　　　２　この用紙で不足する場合は、コピーのうえ記載してください。</t>
    <phoneticPr fontId="73"/>
  </si>
  <si>
    <t>　　　３　上記の内容が網羅されている別資料でも結構です。</t>
    <phoneticPr fontId="73"/>
  </si>
  <si>
    <t>黄色のセルのみ記入すること</t>
    <rPh sb="0" eb="2">
      <t>キイロ</t>
    </rPh>
    <rPh sb="7" eb="9">
      <t>キニュウ</t>
    </rPh>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</si>
  <si>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</si>
  <si>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</si>
  <si>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銀行</t>
    <rPh sb="0" eb="2">
      <t>ギンコウ</t>
    </rPh>
    <phoneticPr fontId="2"/>
  </si>
  <si>
    <t>区　分　　　　　新規借入分</t>
    <rPh sb="0" eb="1">
      <t>ク</t>
    </rPh>
    <rPh sb="2" eb="3">
      <t>ブン</t>
    </rPh>
    <rPh sb="8" eb="10">
      <t>シンキ</t>
    </rPh>
    <rPh sb="10" eb="12">
      <t>カリイレ</t>
    </rPh>
    <rPh sb="12" eb="13">
      <t>ブン</t>
    </rPh>
    <phoneticPr fontId="2"/>
  </si>
  <si>
    <t>返済回数</t>
    <rPh sb="0" eb="2">
      <t>ヘンサイ</t>
    </rPh>
    <rPh sb="2" eb="4">
      <t>カイスウ</t>
    </rPh>
    <phoneticPr fontId="2"/>
  </si>
  <si>
    <t>返済年度</t>
    <rPh sb="0" eb="2">
      <t>ヘンサイ</t>
    </rPh>
    <rPh sb="2" eb="4">
      <t>ネンド</t>
    </rPh>
    <phoneticPr fontId="2"/>
  </si>
  <si>
    <t>元金</t>
    <rPh sb="0" eb="2">
      <t>ガンキン</t>
    </rPh>
    <phoneticPr fontId="2"/>
  </si>
  <si>
    <t>利　　息</t>
    <rPh sb="0" eb="1">
      <t>リ</t>
    </rPh>
    <rPh sb="3" eb="4">
      <t>イキ</t>
    </rPh>
    <phoneticPr fontId="2"/>
  </si>
  <si>
    <t>元　金　残</t>
    <rPh sb="0" eb="1">
      <t>モト</t>
    </rPh>
    <rPh sb="2" eb="3">
      <t>キン</t>
    </rPh>
    <rPh sb="4" eb="5">
      <t>ザン</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</si>
  <si>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</si>
  <si>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</si>
  <si>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償　　還　　財　　源　　内　　訳</t>
    <rPh sb="0" eb="1">
      <t>ツグナ</t>
    </rPh>
    <rPh sb="3" eb="4">
      <t>メグ</t>
    </rPh>
    <rPh sb="6" eb="7">
      <t>ザイ</t>
    </rPh>
    <rPh sb="9" eb="10">
      <t>ミナモト</t>
    </rPh>
    <rPh sb="12" eb="13">
      <t>ウチ</t>
    </rPh>
    <rPh sb="15" eb="16">
      <t>ヤク</t>
    </rPh>
    <phoneticPr fontId="2"/>
  </si>
  <si>
    <t>寄 付 を 予 定 し て い る 場 合</t>
    <rPh sb="0" eb="1">
      <t>ヤドリキ</t>
    </rPh>
    <rPh sb="2" eb="3">
      <t>ヅケ</t>
    </rPh>
    <rPh sb="6" eb="7">
      <t>ヨ</t>
    </rPh>
    <rPh sb="8" eb="9">
      <t>サダム</t>
    </rPh>
    <rPh sb="18" eb="19">
      <t>バ</t>
    </rPh>
    <rPh sb="20" eb="21">
      <t>ゴウ</t>
    </rPh>
    <phoneticPr fontId="2"/>
  </si>
  <si>
    <t>氏名</t>
    <rPh sb="0" eb="2">
      <t>シメイ</t>
    </rPh>
    <phoneticPr fontId="2"/>
  </si>
  <si>
    <t>職業</t>
    <rPh sb="0" eb="2">
      <t>ショクギョウ</t>
    </rPh>
    <phoneticPr fontId="2"/>
  </si>
  <si>
    <t>(注)2</t>
    <rPh sb="1" eb="2">
      <t>チュウ</t>
    </rPh>
    <phoneticPr fontId="2"/>
  </si>
  <si>
    <t>前年課税所得</t>
    <rPh sb="0" eb="2">
      <t>ゼンネン</t>
    </rPh>
    <rPh sb="2" eb="4">
      <t>カゼイ</t>
    </rPh>
    <rPh sb="4" eb="6">
      <t>ショトク</t>
    </rPh>
    <phoneticPr fontId="2"/>
  </si>
  <si>
    <t>法人との関係</t>
    <rPh sb="0" eb="2">
      <t>ホウジン</t>
    </rPh>
    <rPh sb="4" eb="6">
      <t>カンケイ</t>
    </rPh>
    <phoneticPr fontId="2"/>
  </si>
  <si>
    <t>令和　　年度</t>
    <rPh sb="4" eb="6">
      <t>ネンド</t>
    </rPh>
    <phoneticPr fontId="2"/>
  </si>
  <si>
    <t>　　　　２.  直近の貸付利率を使用すること。</t>
    <rPh sb="8" eb="10">
      <t>チョッキン</t>
    </rPh>
    <rPh sb="11" eb="13">
      <t>カシツケ</t>
    </rPh>
    <rPh sb="13" eb="15">
      <t>リリツ</t>
    </rPh>
    <rPh sb="16" eb="18">
      <t>シヨウ</t>
    </rPh>
    <phoneticPr fontId="2"/>
  </si>
  <si>
    <t>既往借入金の状況（法人全体）</t>
    <rPh sb="0" eb="2">
      <t>キオウ</t>
    </rPh>
    <rPh sb="2" eb="5">
      <t>カリイレキン</t>
    </rPh>
    <rPh sb="6" eb="8">
      <t>ジョウキョウ</t>
    </rPh>
    <rPh sb="9" eb="11">
      <t>ホウジン</t>
    </rPh>
    <rPh sb="11" eb="13">
      <t>ゼンタイ</t>
    </rPh>
    <phoneticPr fontId="1"/>
  </si>
  <si>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</si>
  <si>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</si>
  <si>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</si>
  <si>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</si>
  <si>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</si>
  <si>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</si>
  <si>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</si>
  <si>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（金額単位：千円）</t>
    <rPh sb="1" eb="3">
      <t>キンガク</t>
    </rPh>
    <rPh sb="3" eb="5">
      <t>タンイ</t>
    </rPh>
    <rPh sb="6" eb="8">
      <t>センエン</t>
    </rPh>
    <phoneticPr fontId="1"/>
  </si>
  <si>
    <t>借 入 先</t>
  </si>
  <si>
    <t>借  入</t>
  </si>
  <si>
    <t>借  入  金  額</t>
  </si>
  <si>
    <t>借入目的</t>
    <rPh sb="0" eb="2">
      <t>カリイ</t>
    </rPh>
    <rPh sb="2" eb="4">
      <t>モクテキ</t>
    </rPh>
    <phoneticPr fontId="1"/>
  </si>
  <si>
    <t xml:space="preserve">借  入  条  件 </t>
  </si>
  <si>
    <t>元               金</t>
    <phoneticPr fontId="1"/>
  </si>
  <si>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</si>
  <si>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</si>
  <si>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</si>
  <si>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年月日</t>
    <phoneticPr fontId="1"/>
  </si>
  <si>
    <t>当  初</t>
  </si>
  <si>
    <t>直近決算
期末残高</t>
    <rPh sb="0" eb="2">
      <t>チョッキン</t>
    </rPh>
    <rPh sb="2" eb="4">
      <t>ケッサン</t>
    </rPh>
    <rPh sb="5" eb="7">
      <t>キマツ</t>
    </rPh>
    <phoneticPr fontId="1"/>
  </si>
  <si>
    <t>施設名</t>
    <rPh sb="0" eb="2">
      <t>シセツ</t>
    </rPh>
    <rPh sb="2" eb="3">
      <t>メイ</t>
    </rPh>
    <phoneticPr fontId="1"/>
  </si>
  <si>
    <t>使途</t>
    <rPh sb="0" eb="2">
      <t>シト</t>
    </rPh>
    <phoneticPr fontId="1"/>
  </si>
  <si>
    <t>利 率（％）</t>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</si>
  <si>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</si>
  <si>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</si>
  <si>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</si>
  <si>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</si>
  <si>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</si>
  <si>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</si>
  <si>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</si>
  <si>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</si>
  <si>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</si>
  <si>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部屋別面積表　★</t>
    <rPh sb="0" eb="2">
      <t>ヘヤ</t>
    </rPh>
    <rPh sb="2" eb="3">
      <t>ベツ</t>
    </rPh>
    <rPh sb="3" eb="5">
      <t>メンセキ</t>
    </rPh>
    <rPh sb="5" eb="6">
      <t>ヒョウ</t>
    </rPh>
    <phoneticPr fontId="2"/>
  </si>
  <si>
    <t xml:space="preserve"> □補助（予定）額算出内訳</t>
    <rPh sb="2" eb="4">
      <t>ホジョ</t>
    </rPh>
    <rPh sb="5" eb="7">
      <t>ヨテイ</t>
    </rPh>
    <rPh sb="8" eb="9">
      <t>ガク</t>
    </rPh>
    <rPh sb="9" eb="11">
      <t>サンシュツ</t>
    </rPh>
    <phoneticPr fontId="2"/>
  </si>
  <si>
    <t>○</t>
  </si>
  <si>
    <t>工程表</t>
    <rPh sb="0" eb="3">
      <t>コウテイヒョウ</t>
    </rPh>
    <phoneticPr fontId="2"/>
  </si>
  <si>
    <t>見え消しは倉敷市該当地なし</t>
    <rPh sb="0" eb="1">
      <t>ミ</t>
    </rPh>
    <rPh sb="2" eb="3">
      <t>ケ</t>
    </rPh>
    <rPh sb="5" eb="8">
      <t>クラシキシ</t>
    </rPh>
    <rPh sb="8" eb="10">
      <t>ガイトウ</t>
    </rPh>
    <rPh sb="10" eb="11">
      <t>チ</t>
    </rPh>
    <phoneticPr fontId="2"/>
  </si>
  <si>
    <r>
      <t>□第１種住居地域　□第２種住居地域　</t>
    </r>
    <r>
      <rPr>
        <strike/>
        <sz val="11"/>
        <color theme="1"/>
        <rFont val="ＭＳ Ｐゴシック"/>
        <family val="3"/>
        <charset val="128"/>
      </rPr>
      <t>□準住居地域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phoneticPr fontId="2"/>
  </si>
  <si>
    <t>□その他の区域（　　　　　　　　　　　　　　　　　　　　　）</t>
    <rPh sb="3" eb="4">
      <t>タ</t>
    </rPh>
    <rPh sb="5" eb="7">
      <t>クイキ</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</si>
  <si>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</si>
  <si>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</si>
  <si>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r>
      <t>令和</t>
    </r>
    <r>
      <rPr>
        <sz val="11"/>
        <color rgb="FF0000FF"/>
        <rFont val="ＭＳ 明朝"/>
        <family val="1"/>
        <charset val="128"/>
      </rPr>
      <t>６</t>
    </r>
    <r>
      <rPr>
        <sz val="11"/>
        <color theme="1"/>
        <rFont val="ＭＳ 明朝"/>
        <family val="1"/>
        <charset val="128"/>
      </rPr>
      <t>年度予想</t>
    </r>
    <rPh sb="0" eb="2">
      <t>レイワ</t>
    </rPh>
    <phoneticPr fontId="2"/>
  </si>
  <si>
    <t>整備対象施設についての建物の検査済証等の写しまたは証明書</t>
    <rPh sb="0" eb="2">
      <t>セイビ</t>
    </rPh>
    <rPh sb="2" eb="4">
      <t>タイショウ</t>
    </rPh>
    <rPh sb="4" eb="6">
      <t>シセツ</t>
    </rPh>
    <rPh sb="11" eb="13">
      <t>タテモノ</t>
    </rPh>
    <rPh sb="14" eb="16">
      <t>ケンサ</t>
    </rPh>
    <rPh sb="16" eb="17">
      <t>スミ</t>
    </rPh>
    <rPh sb="17" eb="18">
      <t>ショウ</t>
    </rPh>
    <rPh sb="18" eb="19">
      <t>ナド</t>
    </rPh>
    <rPh sb="20" eb="21">
      <t>ウツ</t>
    </rPh>
    <rPh sb="25" eb="28">
      <t>ショウメイショ</t>
    </rPh>
    <phoneticPr fontId="2"/>
  </si>
  <si>
    <t>　　□工程表　　　　□整備対象施設についての建物の検査済証等の写しまたは証明書</t>
    <phoneticPr fontId="2"/>
  </si>
  <si>
    <t>複合施設（併設される老人短期入所施設がある場合を含む）で、一部の施設を面積按分に含めない場合は、その理由を説明する資料
　※例：今回導入する設備等は、■■を目的として、●●（及び●●）【●●は施設種別】でのみ、使用するため。</t>
    <rPh sb="2" eb="4">
      <t>シセツ</t>
    </rPh>
    <rPh sb="5" eb="7">
      <t>ヘイセツ</t>
    </rPh>
    <rPh sb="10" eb="12">
      <t>ロウジン</t>
    </rPh>
    <rPh sb="12" eb="14">
      <t>タンキ</t>
    </rPh>
    <rPh sb="14" eb="16">
      <t>ニュウショ</t>
    </rPh>
    <rPh sb="16" eb="18">
      <t>シセツ</t>
    </rPh>
    <rPh sb="21" eb="23">
      <t>バアイ</t>
    </rPh>
    <rPh sb="24" eb="25">
      <t>フク</t>
    </rPh>
    <rPh sb="29" eb="31">
      <t>イチブ</t>
    </rPh>
    <rPh sb="32" eb="34">
      <t>シセツ</t>
    </rPh>
    <rPh sb="35" eb="37">
      <t>メンセキ</t>
    </rPh>
    <rPh sb="37" eb="39">
      <t>アンブン</t>
    </rPh>
    <rPh sb="40" eb="41">
      <t>フク</t>
    </rPh>
    <rPh sb="44" eb="46">
      <t>バアイ</t>
    </rPh>
    <rPh sb="50" eb="52">
      <t>リユウ</t>
    </rPh>
    <rPh sb="53" eb="55">
      <t>セツメイ</t>
    </rPh>
    <rPh sb="57" eb="59">
      <t>シリョウ</t>
    </rPh>
    <rPh sb="62" eb="63">
      <t>レイ</t>
    </rPh>
    <rPh sb="64" eb="66">
      <t>コンカイ</t>
    </rPh>
    <rPh sb="66" eb="68">
      <t>ドウニュウ</t>
    </rPh>
    <rPh sb="70" eb="72">
      <t>セツビ</t>
    </rPh>
    <rPh sb="72" eb="73">
      <t>ナド</t>
    </rPh>
    <rPh sb="78" eb="80">
      <t>モクテキ</t>
    </rPh>
    <rPh sb="87" eb="88">
      <t>オヨ</t>
    </rPh>
    <rPh sb="96" eb="98">
      <t>シセツ</t>
    </rPh>
    <rPh sb="98" eb="100">
      <t>シュベツ</t>
    </rPh>
    <rPh sb="105" eb="107">
      <t>シヨウ</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</si>
  <si>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</si>
  <si>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関係部署・機関との協議結果（必要に応じ協議を行うこと。例：建築指導課、消防署、施設所管課、開発指導課等）　★</t>
    <rPh sb="0" eb="2">
      <t>カンケイ</t>
    </rPh>
    <rPh sb="2" eb="4">
      <t>ブショ</t>
    </rPh>
    <rPh sb="5" eb="7">
      <t>キカン</t>
    </rPh>
    <rPh sb="9" eb="11">
      <t>キョウギ</t>
    </rPh>
    <rPh sb="11" eb="13">
      <t>ケッカ</t>
    </rPh>
    <rPh sb="14" eb="16">
      <t>ヒツヨウ</t>
    </rPh>
    <rPh sb="17" eb="18">
      <t>オウ</t>
    </rPh>
    <rPh sb="19" eb="21">
      <t>キョウギ</t>
    </rPh>
    <rPh sb="22" eb="23">
      <t>オコナ</t>
    </rPh>
    <rPh sb="27" eb="28">
      <t>レイ</t>
    </rPh>
    <rPh sb="29" eb="31">
      <t>ケンチク</t>
    </rPh>
    <rPh sb="31" eb="34">
      <t>シドウカ</t>
    </rPh>
    <rPh sb="35" eb="38">
      <t>ショウボウショ</t>
    </rPh>
    <rPh sb="39" eb="41">
      <t>シセツ</t>
    </rPh>
    <rPh sb="41" eb="43">
      <t>ショカン</t>
    </rPh>
    <rPh sb="43" eb="44">
      <t>カ</t>
    </rPh>
    <rPh sb="45" eb="47">
      <t>カイハツ</t>
    </rPh>
    <rPh sb="47" eb="49">
      <t>シドウ</t>
    </rPh>
    <rPh sb="49" eb="51">
      <t>カナド</t>
    </rPh>
    <phoneticPr fontId="2"/>
  </si>
  <si>
    <t>直近の監査指摘、改善報告書、定款、現況報告書の写し</t>
    <rPh sb="0" eb="2">
      <t>チョッキン</t>
    </rPh>
    <rPh sb="3" eb="5">
      <t>カンサ</t>
    </rPh>
    <rPh sb="5" eb="7">
      <t>シテキ</t>
    </rPh>
    <rPh sb="8" eb="10">
      <t>カイゼン</t>
    </rPh>
    <rPh sb="10" eb="13">
      <t>ホウコクショ</t>
    </rPh>
    <rPh sb="14" eb="16">
      <t>テイカン</t>
    </rPh>
    <rPh sb="17" eb="19">
      <t>ゲンキョウ</t>
    </rPh>
    <rPh sb="19" eb="21">
      <t>ホウコク</t>
    </rPh>
    <rPh sb="21" eb="22">
      <t>ショ</t>
    </rPh>
    <rPh sb="23" eb="24">
      <t>ウツ</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</si>
  <si>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</si>
  <si>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　特に指定が無いものについては、任意様式とすること。（★は所定の様式がある書類）</t>
    <rPh sb="2" eb="3">
      <t>トク</t>
    </rPh>
    <rPh sb="4" eb="6">
      <t>シテイ</t>
    </rPh>
    <rPh sb="7" eb="8">
      <t>ナ</t>
    </rPh>
    <rPh sb="17" eb="19">
      <t>ニンイ</t>
    </rPh>
    <rPh sb="19" eb="21">
      <t>ヨウシキ</t>
    </rPh>
    <rPh sb="30" eb="32">
      <t>ショテイ</t>
    </rPh>
    <rPh sb="33" eb="35">
      <t>ヨウシキ</t>
    </rPh>
    <rPh sb="38" eb="40">
      <t>ショルイ</t>
    </rPh>
    <phoneticPr fontId="2"/>
  </si>
  <si>
    <t>※　◎は必須資料、○は該当する場合に必要な資料。</t>
  </si>
  <si>
    <t>□複合施設で、一部の施設を面積按分に含めない場合は、その理由を説明する資料</t>
    <phoneticPr fontId="2"/>
  </si>
  <si>
    <t>　　□工事用・運営用車両の進入路、排水路を示した地図</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phoneticPr fontId="2"/>
  </si>
  <si>
    <t>備考　記入欄が不足する場合は、適宜欄を設けて記載するか又は別様に記載した書類を添付して</t>
    <rPh sb="0" eb="2">
      <t>ビコウ</t>
    </rPh>
    <phoneticPr fontId="2"/>
  </si>
  <si>
    <t>　　□整備の内容がわかるもの（平面詳細、展開図、断面図）、パンフレットの写し等）</t>
    <rPh sb="36" eb="37">
      <t>ウツ</t>
    </rPh>
    <rPh sb="38" eb="39">
      <t>ナド</t>
    </rPh>
    <phoneticPr fontId="2"/>
  </si>
  <si>
    <t>○　施設設備に関し、利用者の安全性に配慮する点</t>
    <rPh sb="10" eb="12">
      <t>リヨウ</t>
    </rPh>
    <rPh sb="12" eb="13">
      <t>シャ</t>
    </rPh>
    <phoneticPr fontId="2"/>
  </si>
  <si>
    <t>○　その他施設設備期間中、入所者の処遇を落とさないために工夫する点</t>
    <rPh sb="4" eb="5">
      <t>タ</t>
    </rPh>
    <rPh sb="9" eb="12">
      <t>キカンチュウ</t>
    </rPh>
    <rPh sb="15" eb="16">
      <t>シャ</t>
    </rPh>
    <rPh sb="17" eb="19">
      <t>ショグウ</t>
    </rPh>
    <rPh sb="20" eb="21">
      <t>オ</t>
    </rPh>
    <rPh sb="28" eb="30">
      <t>クフウ</t>
    </rPh>
    <rPh sb="32" eb="33">
      <t>テン</t>
    </rPh>
    <phoneticPr fontId="2"/>
  </si>
  <si>
    <t>　　□直近の監査指摘、改善報告書、定款、現況報告書の写し</t>
    <rPh sb="3" eb="5">
      <t>チョッキン</t>
    </rPh>
    <rPh sb="6" eb="8">
      <t>カンサ</t>
    </rPh>
    <rPh sb="8" eb="10">
      <t>シテキ</t>
    </rPh>
    <rPh sb="11" eb="13">
      <t>カイゼン</t>
    </rPh>
    <rPh sb="13" eb="16">
      <t>ホウコクショ</t>
    </rPh>
    <rPh sb="17" eb="19">
      <t>テイカン</t>
    </rPh>
    <rPh sb="20" eb="22">
      <t>ゲンキョウ</t>
    </rPh>
    <rPh sb="22" eb="25">
      <t>ホウコクショ</t>
    </rPh>
    <rPh sb="26" eb="27">
      <t>ウツ</t>
    </rPh>
    <phoneticPr fontId="2"/>
  </si>
  <si>
    <t>１　施設種別は、救護、特養、知的更生及び保育所等と記入すること。</t>
    <rPh sb="2" eb="4">
      <t>シセツ</t>
    </rPh>
    <rPh sb="4" eb="6">
      <t>シュベツ</t>
    </rPh>
    <rPh sb="8" eb="10">
      <t>キュウゴ</t>
    </rPh>
    <rPh sb="11" eb="13">
      <t>トクヨウ</t>
    </rPh>
    <rPh sb="14" eb="16">
      <t>チテキ</t>
    </rPh>
    <rPh sb="16" eb="18">
      <t>コウセイ</t>
    </rPh>
    <rPh sb="18" eb="19">
      <t>オヨ</t>
    </rPh>
    <rPh sb="20" eb="23">
      <t>ホイクショ</t>
    </rPh>
    <rPh sb="23" eb="24">
      <t>トウ</t>
    </rPh>
    <rPh sb="25" eb="27">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</si>
  <si>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</si>
  <si>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</si>
  <si>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</si>
  <si>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５　建物を運用財産としている場合には、「運用財産」の「その他」に必ず記入し、その理由書を添付すること。</t>
    <rPh sb="2" eb="4">
      <t>タテモノ</t>
    </rPh>
    <rPh sb="5" eb="7">
      <t>ウンヨウ</t>
    </rPh>
    <rPh sb="7" eb="9">
      <t>ザイサン</t>
    </rPh>
    <rPh sb="14" eb="16">
      <t>バアイ</t>
    </rPh>
    <rPh sb="20" eb="22">
      <t>ウンヨウ</t>
    </rPh>
    <rPh sb="22" eb="24">
      <t>ザイサン</t>
    </rPh>
    <rPh sb="29" eb="30">
      <t>タ</t>
    </rPh>
    <rPh sb="32" eb="33">
      <t>カナラ</t>
    </rPh>
    <rPh sb="34" eb="36">
      <t>キニュウ</t>
    </rPh>
    <rPh sb="40" eb="43">
      <t>リユウショ</t>
    </rPh>
    <rPh sb="44" eb="46">
      <t>テンプ</t>
    </rPh>
    <phoneticPr fontId="2"/>
  </si>
  <si>
    <t>６　「その他参考事項」欄については、定款内容、建設用地を賃借する場合の地上権設定・賃借料・法人との関係等、隣接地権者</t>
    <rPh sb="5" eb="6">
      <t>タ</t>
    </rPh>
    <rPh sb="6" eb="8">
      <t>サンコウ</t>
    </rPh>
    <rPh sb="8" eb="10">
      <t>ジコウ</t>
    </rPh>
    <rPh sb="11" eb="12">
      <t>ラン</t>
    </rPh>
    <rPh sb="18" eb="20">
      <t>テイカン</t>
    </rPh>
    <rPh sb="20" eb="22">
      <t>ナイヨウ</t>
    </rPh>
    <rPh sb="23" eb="25">
      <t>ケンセツ</t>
    </rPh>
    <rPh sb="25" eb="27">
      <t>ヨウチ</t>
    </rPh>
    <rPh sb="28" eb="30">
      <t>チンシャク</t>
    </rPh>
    <rPh sb="32" eb="34">
      <t>バアイ</t>
    </rPh>
    <rPh sb="35" eb="38">
      <t>チジョウケン</t>
    </rPh>
    <rPh sb="38" eb="40">
      <t>セッテイ</t>
    </rPh>
    <rPh sb="41" eb="44">
      <t>チンシャクリョウ</t>
    </rPh>
    <rPh sb="45" eb="47">
      <t>ホウジン</t>
    </rPh>
    <rPh sb="49" eb="51">
      <t>カンケイ</t>
    </rPh>
    <rPh sb="51" eb="52">
      <t>トウ</t>
    </rPh>
    <rPh sb="53" eb="55">
      <t>リンセツ</t>
    </rPh>
    <rPh sb="55" eb="58">
      <t>チケンシャ</t>
    </rPh>
    <phoneticPr fontId="2"/>
  </si>
  <si>
    <t>　　の承諾、汚染排水、私道、農地転用許可、地役権設定者の承認及び法人・施設名称（個人名の使用等）等について記入すること。</t>
    <rPh sb="3" eb="5">
      <t>ショウダク</t>
    </rPh>
    <rPh sb="6" eb="8">
      <t>オセン</t>
    </rPh>
    <rPh sb="8" eb="10">
      <t>ハイスイ</t>
    </rPh>
    <rPh sb="11" eb="13">
      <t>シドウ</t>
    </rPh>
    <rPh sb="14" eb="16">
      <t>ノウチ</t>
    </rPh>
    <rPh sb="16" eb="18">
      <t>テンヨウ</t>
    </rPh>
    <rPh sb="18" eb="20">
      <t>キョカ</t>
    </rPh>
    <rPh sb="21" eb="24">
      <t>チエキケン</t>
    </rPh>
    <rPh sb="24" eb="26">
      <t>セッテイ</t>
    </rPh>
    <rPh sb="26" eb="27">
      <t>シャ</t>
    </rPh>
    <rPh sb="28" eb="30">
      <t>ショウニン</t>
    </rPh>
    <rPh sb="30" eb="31">
      <t>オヨ</t>
    </rPh>
    <rPh sb="32" eb="34">
      <t>ホウジン</t>
    </rPh>
    <rPh sb="35" eb="37">
      <t>シセツ</t>
    </rPh>
    <rPh sb="37" eb="39">
      <t>メイショウ</t>
    </rPh>
    <rPh sb="40" eb="43">
      <t>コジンメイ</t>
    </rPh>
    <rPh sb="44" eb="46">
      <t>シヨウ</t>
    </rPh>
    <rPh sb="46" eb="47">
      <t>トウ</t>
    </rPh>
    <rPh sb="48" eb="49">
      <t>トウ</t>
    </rPh>
    <rPh sb="53" eb="55">
      <t>キニュウ</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</si>
  <si>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</si>
  <si>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xml:space="preserve"> □決算書（資金、事業活動収支計算書、直近２カ年の貸借対照表）　　　□残高証明書</t>
    <phoneticPr fontId="2"/>
  </si>
  <si>
    <t>※財産処分がある場合は、補助金返還金を資金計画に算入のこと。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</si>
  <si>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※贈与確約書、贈与予定者の所得証明書及び預貯金残高証明書は、寄付を受ける場合に必要のこと。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30" eb="32">
      <t>キフ</t>
    </rPh>
    <rPh sb="33" eb="34">
      <t>ウ</t>
    </rPh>
    <rPh sb="36" eb="38">
      <t>バアイ</t>
    </rPh>
    <rPh sb="39" eb="41">
      <t>ヒツヨウ</t>
    </rPh>
    <phoneticPr fontId="2"/>
  </si>
  <si>
    <t>※算定された補助金額（補助金単価）は、現時点のものであり、次年度以降、減額になることも考えられるため、</t>
    <rPh sb="1" eb="3">
      <t>サンテイ</t>
    </rPh>
    <rPh sb="6" eb="9">
      <t>ホジョキン</t>
    </rPh>
    <rPh sb="9" eb="10">
      <t>ガク</t>
    </rPh>
    <rPh sb="11" eb="14">
      <t>ホジョキン</t>
    </rPh>
    <rPh sb="14" eb="16">
      <t>タンカ</t>
    </rPh>
    <rPh sb="19" eb="22">
      <t>ゲンジテン</t>
    </rPh>
    <rPh sb="29" eb="32">
      <t>ジネンド</t>
    </rPh>
    <rPh sb="32" eb="34">
      <t>イコウ</t>
    </rPh>
    <rPh sb="35" eb="37">
      <t>ゲンガク</t>
    </rPh>
    <rPh sb="43" eb="44">
      <t>カンガ</t>
    </rPh>
    <phoneticPr fontId="2"/>
  </si>
  <si>
    <t>　今回応募の社会福祉施設等施設整備計画に係る資金計画について、独立行政法人福祉医療機</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1" eb="33">
      <t>ドクリツ</t>
    </rPh>
    <rPh sb="33" eb="35">
      <t>ギョウセイ</t>
    </rPh>
    <rPh sb="35" eb="37">
      <t>ホウジン</t>
    </rPh>
    <rPh sb="37" eb="39">
      <t>フクシ</t>
    </rPh>
    <rPh sb="39" eb="41">
      <t>イリョウ</t>
    </rPh>
    <rPh sb="41" eb="42">
      <t>キ</t>
    </rPh>
    <phoneticPr fontId="2"/>
  </si>
  <si>
    <t>構と協議した結果、現状では特段の問題が見受けられない計画であったことを報告いたします。</t>
    <rPh sb="0" eb="1">
      <t>カマエ</t>
    </rPh>
    <rPh sb="2" eb="4">
      <t>キョウギ</t>
    </rPh>
    <rPh sb="6" eb="8">
      <t>ケッカ</t>
    </rPh>
    <rPh sb="9" eb="11">
      <t>ゲンジョウ</t>
    </rPh>
    <rPh sb="13" eb="15">
      <t>トクダン</t>
    </rPh>
    <rPh sb="16" eb="18">
      <t>モンダイ</t>
    </rPh>
    <rPh sb="19" eb="21">
      <t>ミウ</t>
    </rPh>
    <rPh sb="26" eb="28">
      <t>ケイカク</t>
    </rPh>
    <rPh sb="35" eb="37">
      <t>ホウコク</t>
    </rPh>
    <phoneticPr fontId="2"/>
  </si>
  <si>
    <t>　ただし、この協議結果が実際の融資を約束するものでないことを申し添えます。</t>
    <rPh sb="7" eb="9">
      <t>キョウギ</t>
    </rPh>
    <rPh sb="9" eb="11">
      <t>ケッカ</t>
    </rPh>
    <phoneticPr fontId="2"/>
  </si>
  <si>
    <t>　今回応募の社会福祉施設等施設整備計画に係る資金計画について、○○銀行と協議した結果、</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3" eb="35">
      <t>ギンコウ</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</si>
  <si>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</si>
  <si>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※注１　複合施設の場合、併設されている施設種別、床面積を備考欄に記載すること。</t>
    <rPh sb="1" eb="2">
      <t>チュウ</t>
    </rPh>
    <rPh sb="4" eb="6">
      <t>フクゴウ</t>
    </rPh>
    <rPh sb="6" eb="8">
      <t>シセツ</t>
    </rPh>
    <rPh sb="9" eb="11">
      <t>バアイ</t>
    </rPh>
    <rPh sb="12" eb="14">
      <t>ヘイセツ</t>
    </rPh>
    <rPh sb="19" eb="21">
      <t>シセツ</t>
    </rPh>
    <rPh sb="21" eb="23">
      <t>シュベツ</t>
    </rPh>
    <rPh sb="24" eb="27">
      <t>ユカメンセキ</t>
    </rPh>
    <rPh sb="28" eb="30">
      <t>ビコウ</t>
    </rPh>
    <rPh sb="30" eb="31">
      <t>ラン</t>
    </rPh>
    <rPh sb="32" eb="34">
      <t>キサイ</t>
    </rPh>
    <phoneticPr fontId="2"/>
  </si>
  <si>
    <t>※併設施設がある場合で、今回整備の設備を使用しない施設がある場合には、対象面積確認欄から削除してください。</t>
    <rPh sb="1" eb="3">
      <t>ヘイセツ</t>
    </rPh>
    <rPh sb="3" eb="5">
      <t>シセツ</t>
    </rPh>
    <rPh sb="8" eb="10">
      <t>バアイ</t>
    </rPh>
    <rPh sb="12" eb="14">
      <t>コンカイ</t>
    </rPh>
    <rPh sb="14" eb="16">
      <t>セイビ</t>
    </rPh>
    <rPh sb="17" eb="19">
      <t>セツビ</t>
    </rPh>
    <rPh sb="20" eb="22">
      <t>シヨウ</t>
    </rPh>
    <rPh sb="25" eb="27">
      <t>シセツ</t>
    </rPh>
    <rPh sb="30" eb="32">
      <t>バアイ</t>
    </rPh>
    <rPh sb="35" eb="37">
      <t>タイショウ</t>
    </rPh>
    <rPh sb="37" eb="39">
      <t>メンセキ</t>
    </rPh>
    <rPh sb="39" eb="41">
      <t>カクニン</t>
    </rPh>
    <rPh sb="41" eb="42">
      <t>ラン</t>
    </rPh>
    <rPh sb="44" eb="46">
      <t>サクジョ</t>
    </rPh>
    <phoneticPr fontId="2"/>
  </si>
  <si>
    <r>
      <t>令和</t>
    </r>
    <r>
      <rPr>
        <sz val="11"/>
        <color rgb="FF0000FF"/>
        <rFont val="ＭＳ 明朝"/>
        <family val="1"/>
        <charset val="128"/>
      </rPr>
      <t>７</t>
    </r>
    <r>
      <rPr>
        <sz val="11"/>
        <rFont val="ＭＳ 明朝"/>
        <family val="1"/>
        <charset val="128"/>
      </rPr>
      <t>年度予想</t>
    </r>
    <r>
      <rPr>
        <sz val="11"/>
        <color theme="1"/>
        <rFont val="ＭＳ 明朝"/>
        <family val="1"/>
        <charset val="128"/>
      </rPr>
      <t/>
    </r>
    <rPh sb="0" eb="2">
      <t>レイワ</t>
    </rPh>
    <phoneticPr fontId="2"/>
  </si>
  <si>
    <r>
      <t>令和</t>
    </r>
    <r>
      <rPr>
        <sz val="11"/>
        <color rgb="FF0000FF"/>
        <rFont val="ＭＳ 明朝"/>
        <family val="1"/>
        <charset val="128"/>
      </rPr>
      <t>８</t>
    </r>
    <r>
      <rPr>
        <sz val="11"/>
        <rFont val="ＭＳ 明朝"/>
        <family val="1"/>
        <charset val="128"/>
      </rPr>
      <t>年度予想</t>
    </r>
    <r>
      <rPr>
        <sz val="11"/>
        <color theme="1"/>
        <rFont val="ＭＳ 明朝"/>
        <family val="1"/>
        <charset val="128"/>
      </rPr>
      <t/>
    </r>
    <rPh sb="0" eb="2">
      <t>レイワ</t>
    </rPh>
    <phoneticPr fontId="2"/>
  </si>
  <si>
    <r>
      <t>令和</t>
    </r>
    <r>
      <rPr>
        <sz val="11"/>
        <color rgb="FF0000FF"/>
        <rFont val="ＭＳ 明朝"/>
        <family val="1"/>
        <charset val="128"/>
      </rPr>
      <t>９</t>
    </r>
    <r>
      <rPr>
        <sz val="11"/>
        <rFont val="ＭＳ 明朝"/>
        <family val="1"/>
        <charset val="128"/>
      </rPr>
      <t>年度予想</t>
    </r>
    <r>
      <rPr>
        <sz val="11"/>
        <color theme="1"/>
        <rFont val="ＭＳ 明朝"/>
        <family val="1"/>
        <charset val="128"/>
      </rPr>
      <t/>
    </r>
    <rPh sb="0" eb="2">
      <t>レイワ</t>
    </rPh>
    <phoneticPr fontId="2"/>
  </si>
  <si>
    <t>事業内容</t>
    <rPh sb="0" eb="2">
      <t>ジギョウ</t>
    </rPh>
    <rPh sb="2" eb="4">
      <t>ナイヨウ</t>
    </rPh>
    <phoneticPr fontId="2"/>
  </si>
  <si>
    <t>①エレベーターの設置工事（既存のものを更新するのは対象外とする。）</t>
  </si>
  <si>
    <t>②車椅子での迅速な避難を促進するためのスロープ設置工事</t>
  </si>
  <si>
    <t>③施設で利用者や職員が避難できるようなスペース確保のための改修工事</t>
  </si>
  <si>
    <t>④非常用自家発電設備装置等の電気設備を水害から守るために、設備を屋上等に移設するための工事</t>
  </si>
  <si>
    <t>⑤施設の出入り口からの浸水や土砂流入を防ぐための止水板等の設置工事</t>
  </si>
  <si>
    <t>⑥その他</t>
  </si>
  <si>
    <t>　　　　　　　　　　　　　　　　人</t>
    <rPh sb="16" eb="17">
      <t>ニン</t>
    </rPh>
    <phoneticPr fontId="2"/>
  </si>
  <si>
    <t>・「延べ人数」とは、例として以下のような考え方となる。　　　　　　　　　　　　　　　　　　　　（例）　一施設に1日15人が365日間利用した場合　　15×365＝5,475　（5,475を記入）</t>
    <rPh sb="14" eb="16">
      <t>イカ</t>
    </rPh>
    <phoneticPr fontId="77"/>
  </si>
  <si>
    <t>避難確保計画</t>
    <rPh sb="0" eb="2">
      <t>ヒナン</t>
    </rPh>
    <rPh sb="2" eb="4">
      <t>カクホ</t>
    </rPh>
    <rPh sb="4" eb="6">
      <t>ケイカク</t>
    </rPh>
    <phoneticPr fontId="2"/>
  </si>
  <si>
    <t>非常災害対策計画</t>
    <rPh sb="0" eb="2">
      <t>ヒジョウ</t>
    </rPh>
    <rPh sb="2" eb="4">
      <t>サイガイ</t>
    </rPh>
    <rPh sb="4" eb="6">
      <t>タイサク</t>
    </rPh>
    <rPh sb="6" eb="8">
      <t>ケイカク</t>
    </rPh>
    <phoneticPr fontId="2"/>
  </si>
  <si>
    <t>有</t>
    <rPh sb="0" eb="1">
      <t>ア</t>
    </rPh>
    <phoneticPr fontId="2"/>
  </si>
  <si>
    <t>無</t>
    <rPh sb="0" eb="1">
      <t>ナ</t>
    </rPh>
    <phoneticPr fontId="2"/>
  </si>
  <si>
    <t>作成状況</t>
    <rPh sb="0" eb="2">
      <t>サクセイ</t>
    </rPh>
    <rPh sb="2" eb="4">
      <t>ジョウキョウ</t>
    </rPh>
    <phoneticPr fontId="2"/>
  </si>
  <si>
    <t>作成時期</t>
    <rPh sb="0" eb="2">
      <t>サクセイ</t>
    </rPh>
    <rPh sb="2" eb="4">
      <t>ジキ</t>
    </rPh>
    <phoneticPr fontId="2"/>
  </si>
  <si>
    <t>作成済み</t>
    <rPh sb="0" eb="2">
      <t>サクセイ</t>
    </rPh>
    <rPh sb="2" eb="3">
      <t>スミ</t>
    </rPh>
    <phoneticPr fontId="2"/>
  </si>
  <si>
    <t>作成見込み</t>
    <rPh sb="0" eb="2">
      <t>サクセイ</t>
    </rPh>
    <rPh sb="2" eb="4">
      <t>ミコ</t>
    </rPh>
    <phoneticPr fontId="2"/>
  </si>
  <si>
    <t>未作成</t>
    <rPh sb="0" eb="3">
      <t>ミサクセイ</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</si>
  <si>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</si>
  <si>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</si>
  <si>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←インターネット倉敷市統合型GISや市発行の洪水ハザードマップで確認</t>
    <rPh sb="18" eb="19">
      <t>シ</t>
    </rPh>
    <rPh sb="19" eb="21">
      <t>ハッコウ</t>
    </rPh>
    <rPh sb="22" eb="24">
      <t>コウズイ</t>
    </rPh>
    <rPh sb="32" eb="34">
      <t>カクニン</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</si>
  <si>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</si>
  <si>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</si>
  <si>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←土砂災害は、インターネット倉敷市統合型GIS又はおかやま全県統合型GISで確認</t>
    <rPh sb="23" eb="24">
      <t>マタ</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</si>
  <si>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</si>
  <si>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←インターネット倉敷市統合型GIS　液状化を確認</t>
    <rPh sb="18" eb="20">
      <t>エキジョウ</t>
    </rPh>
    <rPh sb="20" eb="21">
      <t>カ</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</si>
  <si>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</si>
  <si>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作成済み（浸水・土砂・津波）</t>
    <rPh sb="0" eb="2">
      <t>サクセイ</t>
    </rPh>
    <rPh sb="2" eb="3">
      <t>スミ</t>
    </rPh>
    <rPh sb="5" eb="7">
      <t>シンスイ</t>
    </rPh>
    <rPh sb="8" eb="10">
      <t>ドシャ</t>
    </rPh>
    <rPh sb="11" eb="13">
      <t>ツナミ</t>
    </rPh>
    <phoneticPr fontId="2"/>
  </si>
  <si>
    <t>既往借入金の状況（法人全体）　　　※法人に現在借入れがある場合は必要</t>
    <rPh sb="18" eb="20">
      <t>ホウジン</t>
    </rPh>
    <rPh sb="21" eb="23">
      <t>ゲンザイ</t>
    </rPh>
    <rPh sb="23" eb="25">
      <t>カリイレ</t>
    </rPh>
    <rPh sb="29" eb="31">
      <t>バアイ</t>
    </rPh>
    <rPh sb="32" eb="34">
      <t>ヒツヨウ</t>
    </rPh>
    <phoneticPr fontId="2"/>
  </si>
  <si>
    <t>整備の目的及び工事等の概要（どのような危険性を改善するためのどのような事業内容か具体的に明記）</t>
    <rPh sb="0" eb="2">
      <t>セイビ</t>
    </rPh>
    <rPh sb="3" eb="5">
      <t>モクテキ</t>
    </rPh>
    <rPh sb="5" eb="6">
      <t>オヨ</t>
    </rPh>
    <rPh sb="7" eb="9">
      <t>コウジ</t>
    </rPh>
    <rPh sb="9" eb="10">
      <t>ナド</t>
    </rPh>
    <rPh sb="11" eb="13">
      <t>ガイヨウ</t>
    </rPh>
    <rPh sb="19" eb="22">
      <t>キケンセイ</t>
    </rPh>
    <rPh sb="23" eb="25">
      <t>カイゼン</t>
    </rPh>
    <rPh sb="35" eb="37">
      <t>ジギョウ</t>
    </rPh>
    <rPh sb="37" eb="39">
      <t>ナイヨウ</t>
    </rPh>
    <rPh sb="40" eb="43">
      <t>グタイテキ</t>
    </rPh>
    <rPh sb="44" eb="46">
      <t>メイキ</t>
    </rPh>
    <phoneticPr fontId="2"/>
  </si>
  <si>
    <t>⑥地域密着型特別養護老人ホーム及び併設される老人短期入所施設</t>
    <rPh sb="15" eb="16">
      <t>オヨ</t>
    </rPh>
    <phoneticPr fontId="1"/>
  </si>
  <si>
    <t>⑦小規模ケアハウス</t>
    <phoneticPr fontId="2"/>
  </si>
  <si>
    <t>⑧小規模介護老人保健施設</t>
    <phoneticPr fontId="2"/>
  </si>
  <si>
    <t>⑨小規模介護医療院</t>
    <rPh sb="1" eb="4">
      <t>ショウキボ</t>
    </rPh>
    <phoneticPr fontId="3"/>
  </si>
  <si>
    <t>⑩認知症対応型通所介護事業所</t>
    <rPh sb="1" eb="4">
      <t>ニンチショウ</t>
    </rPh>
    <rPh sb="4" eb="7">
      <t>タイオウガタ</t>
    </rPh>
    <rPh sb="7" eb="9">
      <t>ツウショ</t>
    </rPh>
    <rPh sb="9" eb="11">
      <t>カイゴ</t>
    </rPh>
    <rPh sb="11" eb="13">
      <t>ジギョウ</t>
    </rPh>
    <rPh sb="13" eb="14">
      <t>ショ</t>
    </rPh>
    <phoneticPr fontId="2"/>
  </si>
  <si>
    <t>⑪認知症高齢者グループホーム</t>
    <phoneticPr fontId="2"/>
  </si>
  <si>
    <t>⑫小規模多機能型居宅介護事業所</t>
    <phoneticPr fontId="2"/>
  </si>
  <si>
    <t>⑬看護小規模多機能型居宅介護事業所　</t>
    <phoneticPr fontId="2"/>
  </si>
  <si>
    <t>⑭定期巡回・随時対応型訪問介護看護事業所</t>
    <rPh sb="1" eb="3">
      <t>テイキ</t>
    </rPh>
    <rPh sb="3" eb="5">
      <t>ジュンカイ</t>
    </rPh>
    <rPh sb="6" eb="17">
      <t>ズイジタイオウガタホウモンカイゴカンゴ</t>
    </rPh>
    <rPh sb="17" eb="19">
      <t>ジギョウ</t>
    </rPh>
    <rPh sb="19" eb="20">
      <t>ショ</t>
    </rPh>
    <phoneticPr fontId="2"/>
  </si>
  <si>
    <t>⑮地域包括支援センター</t>
    <rPh sb="1" eb="3">
      <t>チイキ</t>
    </rPh>
    <rPh sb="3" eb="5">
      <t>ホウカツ</t>
    </rPh>
    <rPh sb="5" eb="7">
      <t>シエン</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</si>
  <si>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</si>
  <si>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</si>
  <si>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</si>
  <si>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</si>
  <si>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</si>
  <si>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　□上記に該当なし</t>
    <rPh sb="2" eb="4">
      <t>ジョウキ</t>
    </rPh>
    <rPh sb="5" eb="7">
      <t>ガイトウ</t>
    </rPh>
    <phoneticPr fontId="2"/>
  </si>
  <si>
    <t>災害レッドゾーンまたは災害イエローゾーンに該当する場合、実施・計画している具体的な対策</t>
    <rPh sb="0" eb="2">
      <t>サイガイ</t>
    </rPh>
    <rPh sb="11" eb="13">
      <t>サイガイ</t>
    </rPh>
    <rPh sb="21" eb="23">
      <t>ガイトウ</t>
    </rPh>
    <rPh sb="25" eb="27">
      <t>バアイ</t>
    </rPh>
    <rPh sb="28" eb="30">
      <t>ジッシ</t>
    </rPh>
    <rPh sb="31" eb="33">
      <t>ケイカク</t>
    </rPh>
    <rPh sb="37" eb="40">
      <t>グタイテキ</t>
    </rPh>
    <rPh sb="41" eb="43">
      <t>タイサク</t>
    </rPh>
    <phoneticPr fontId="2"/>
  </si>
  <si>
    <t>階建</t>
    <rPh sb="0" eb="1">
      <t>カイ</t>
    </rPh>
    <rPh sb="1" eb="2">
      <t>ダテ</t>
    </rPh>
    <phoneticPr fontId="2"/>
  </si>
  <si>
    <t>契約予定年月日</t>
    <rPh sb="0" eb="2">
      <t>ケイヤク</t>
    </rPh>
    <rPh sb="2" eb="4">
      <t>ヨテイ</t>
    </rPh>
    <rPh sb="4" eb="6">
      <t>ネンゲツ</t>
    </rPh>
    <rPh sb="6" eb="7">
      <t>ヒ</t>
    </rPh>
    <phoneticPr fontId="2"/>
  </si>
  <si>
    <t>平成　　年　　月　　日</t>
    <rPh sb="0" eb="2">
      <t>ヘイセイ</t>
    </rPh>
    <rPh sb="4" eb="5">
      <t>ネン</t>
    </rPh>
    <rPh sb="7" eb="8">
      <t>ツキ</t>
    </rPh>
    <rPh sb="10" eb="11">
      <t>ヒ</t>
    </rPh>
    <phoneticPr fontId="2"/>
  </si>
  <si>
    <t>□耐火建築物　　　□準耐火建築物（　　　　　　　）　　　□その他　　　</t>
    <rPh sb="1" eb="3">
      <t>タイカ</t>
    </rPh>
    <rPh sb="3" eb="6">
      <t>ケンチクブツ</t>
    </rPh>
    <rPh sb="10" eb="13">
      <t>ジュンタイカ</t>
    </rPh>
    <rPh sb="13" eb="16">
      <t>ケンチクブツ</t>
    </rPh>
    <rPh sb="31" eb="32">
      <t>タ</t>
    </rPh>
    <phoneticPr fontId="2"/>
  </si>
  <si>
    <t>着工予定年月日</t>
    <rPh sb="0" eb="2">
      <t>チャッコウ</t>
    </rPh>
    <rPh sb="2" eb="4">
      <t>ヨテイ</t>
    </rPh>
    <rPh sb="4" eb="7">
      <t>ネンガッピ</t>
    </rPh>
    <phoneticPr fontId="2"/>
  </si>
  <si>
    <t>構造</t>
    <phoneticPr fontId="2"/>
  </si>
  <si>
    <t>　　　　造　　　　階建て</t>
    <rPh sb="4" eb="5">
      <t>ゾウ</t>
    </rPh>
    <rPh sb="9" eb="10">
      <t>カイ</t>
    </rPh>
    <rPh sb="10" eb="11">
      <t>ダ</t>
    </rPh>
    <phoneticPr fontId="2"/>
  </si>
  <si>
    <t>延べ床面積　　　　　　　　㎡</t>
    <phoneticPr fontId="2"/>
  </si>
  <si>
    <t>既施設の竣工年月日</t>
  </si>
  <si>
    <t>Ｓ　　年　　月　　日</t>
  </si>
  <si>
    <t>経過年数</t>
  </si>
  <si>
    <t>年</t>
  </si>
  <si>
    <t>補助金</t>
    <phoneticPr fontId="2"/>
  </si>
  <si>
    <t>　□国庫（県）補助　　   　　□民間補助</t>
    <rPh sb="19" eb="21">
      <t>ホジョ</t>
    </rPh>
    <phoneticPr fontId="2"/>
  </si>
  <si>
    <t>財産処分の有無</t>
    <rPh sb="0" eb="2">
      <t>ザイサン</t>
    </rPh>
    <rPh sb="2" eb="4">
      <t>ショブン</t>
    </rPh>
    <rPh sb="5" eb="7">
      <t>ウム</t>
    </rPh>
    <phoneticPr fontId="2"/>
  </si>
  <si>
    <t>　□有　　    　□無</t>
    <phoneticPr fontId="2"/>
  </si>
  <si>
    <t>耐震化の状況</t>
    <rPh sb="0" eb="3">
      <t>タイシンカ</t>
    </rPh>
    <rPh sb="4" eb="6">
      <t>ジョウキョウ</t>
    </rPh>
    <phoneticPr fontId="2"/>
  </si>
  <si>
    <t>　□不要   　　□未診断　　□診断済・補強済　　□診断済・未補強</t>
    <phoneticPr fontId="2"/>
  </si>
  <si>
    <t>アスベスト使用の有無</t>
    <rPh sb="5" eb="7">
      <t>シヨウ</t>
    </rPh>
    <rPh sb="8" eb="10">
      <t>ウム</t>
    </rPh>
    <phoneticPr fontId="2"/>
  </si>
  <si>
    <t>　□未調査　  □調査済・使用無    □調査済・使用有</t>
    <phoneticPr fontId="2"/>
  </si>
  <si>
    <t>ＢＣＰ（事業継続計画）の策定状況</t>
    <phoneticPr fontId="2"/>
  </si>
  <si>
    <t>福祉医療機構借入申込計画概要（福祉医療機構から借り入れる場合）★</t>
    <phoneticPr fontId="2"/>
  </si>
  <si>
    <t xml:space="preserve"> □福祉医療機構借入申込計画概要（福祉医療機構から借り入れる場合）</t>
    <phoneticPr fontId="2"/>
  </si>
  <si>
    <t>融資率・利率毎にご作成ください</t>
    <rPh sb="0" eb="2">
      <t>ユウシ</t>
    </rPh>
    <rPh sb="2" eb="3">
      <t>リツ</t>
    </rPh>
    <rPh sb="4" eb="6">
      <t>リリツ</t>
    </rPh>
    <rPh sb="6" eb="7">
      <t>ゴト</t>
    </rPh>
    <rPh sb="9" eb="11">
      <t>サクセイ</t>
    </rPh>
    <phoneticPr fontId="2"/>
  </si>
  <si>
    <t>借入申込計画概要【資金計画】</t>
    <phoneticPr fontId="2"/>
  </si>
  <si>
    <t>（金額単位：千円）</t>
    <phoneticPr fontId="2"/>
  </si>
  <si>
    <t>資　　　金　　　計　　　画</t>
    <phoneticPr fontId="2"/>
  </si>
  <si>
    <t>区　　　分</t>
  </si>
  <si>
    <t>所要資金の
総額</t>
    <phoneticPr fontId="2"/>
  </si>
  <si>
    <t>機構借入金</t>
  </si>
  <si>
    <t>補助金
交付金</t>
    <phoneticPr fontId="2"/>
  </si>
  <si>
    <t>その他
借入金</t>
    <phoneticPr fontId="2"/>
  </si>
  <si>
    <t>共同募金</t>
    <phoneticPr fontId="2"/>
  </si>
  <si>
    <t>贈与金</t>
    <phoneticPr fontId="2"/>
  </si>
  <si>
    <t>自己資金</t>
    <phoneticPr fontId="2"/>
  </si>
  <si>
    <t>借　入　申　込　施　設</t>
    <phoneticPr fontId="2"/>
  </si>
  <si>
    <t>融資率</t>
    <rPh sb="0" eb="2">
      <t>ユウシ</t>
    </rPh>
    <rPh sb="2" eb="3">
      <t>リツ</t>
    </rPh>
    <phoneticPr fontId="2"/>
  </si>
  <si>
    <t>主要貸付利率表における施設・事業の種類：</t>
    <phoneticPr fontId="2"/>
  </si>
  <si>
    <t>社会福祉事業施設</t>
    <rPh sb="0" eb="2">
      <t>シャカイ</t>
    </rPh>
    <rPh sb="2" eb="4">
      <t>フクシ</t>
    </rPh>
    <rPh sb="4" eb="6">
      <t>ジギョウ</t>
    </rPh>
    <rPh sb="6" eb="8">
      <t>シセツ</t>
    </rPh>
    <phoneticPr fontId="2"/>
  </si>
  <si>
    <t>建築工事費等
合   計   額</t>
    <rPh sb="5" eb="6">
      <t>ナド</t>
    </rPh>
    <rPh sb="7" eb="8">
      <t>ゴウ</t>
    </rPh>
    <rPh sb="14" eb="15">
      <t>ガク</t>
    </rPh>
    <phoneticPr fontId="2"/>
  </si>
  <si>
    <t>設備備品整備費</t>
  </si>
  <si>
    <t>土地取得費</t>
    <phoneticPr fontId="2"/>
  </si>
  <si>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2"/>
  </si>
  <si>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</si>
  <si>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</si>
  <si>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</si>
  <si>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73"/>
  </si>
  <si>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73"/>
  </si>
  <si>
    <t>千円</t>
    <rPh sb="0" eb="2">
      <t>センエン</t>
    </rPh>
    <phoneticPr fontId="2"/>
  </si>
  <si>
    <t>地域介護・福祉空間交付金
地域医療介護総合確保基金交付決定額　（A）</t>
    <phoneticPr fontId="2"/>
  </si>
  <si>
    <t>②の控除対象交付金額の上限</t>
    <phoneticPr fontId="2"/>
  </si>
  <si>
    <t>（A）の対象事業に対する自治体からの交付決定額</t>
    <phoneticPr fontId="2"/>
  </si>
  <si>
    <t>市区町村の単独（上積）補助金</t>
    <phoneticPr fontId="2"/>
  </si>
  <si>
    <t>【参考】</t>
    <phoneticPr fontId="2"/>
  </si>
  <si>
    <t>民間補助金</t>
    <phoneticPr fontId="2"/>
  </si>
  <si>
    <t>今次計画における控除対象補助金額</t>
    <phoneticPr fontId="2"/>
  </si>
  <si>
    <t>千円</t>
    <phoneticPr fontId="2"/>
  </si>
  <si>
    <t>今次計画に対して受ける補助金
及び交付金総額</t>
    <phoneticPr fontId="2"/>
  </si>
  <si>
    <t>非控除補助金額</t>
    <phoneticPr fontId="2"/>
  </si>
  <si>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2"/>
  </si>
  <si>
    <t>所要額（融資対象部分の建築工事費等）</t>
    <rPh sb="0" eb="2">
      <t>ショヨウ</t>
    </rPh>
    <rPh sb="2" eb="3">
      <t>ガク</t>
    </rPh>
    <rPh sb="11" eb="13">
      <t>ケンチク</t>
    </rPh>
    <rPh sb="13" eb="15">
      <t>コウジ</t>
    </rPh>
    <rPh sb="15" eb="16">
      <t>ヒ</t>
    </rPh>
    <rPh sb="16" eb="17">
      <t>トウ</t>
    </rPh>
    <phoneticPr fontId="73"/>
  </si>
  <si>
    <t>控除する補助金額（建物分)</t>
    <rPh sb="9" eb="11">
      <t>タテモノ</t>
    </rPh>
    <phoneticPr fontId="2"/>
  </si>
  <si>
    <t>融資率（再掲）</t>
    <phoneticPr fontId="2"/>
  </si>
  <si>
    <t>今次融資限度額【建物】</t>
    <phoneticPr fontId="73"/>
  </si>
  <si>
    <t>－</t>
    <phoneticPr fontId="2"/>
  </si>
  <si>
    <t>×</t>
    <phoneticPr fontId="2"/>
  </si>
  <si>
    <t>≧</t>
    <phoneticPr fontId="2"/>
  </si>
  <si>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73"/>
  </si>
  <si>
    <t>融資対象部分の土地取得費</t>
    <rPh sb="0" eb="2">
      <t>ユウシ</t>
    </rPh>
    <rPh sb="2" eb="4">
      <t>タイショウ</t>
    </rPh>
    <rPh sb="4" eb="6">
      <t>ブブン</t>
    </rPh>
    <rPh sb="7" eb="9">
      <t>トチ</t>
    </rPh>
    <rPh sb="9" eb="11">
      <t>シュトク</t>
    </rPh>
    <rPh sb="11" eb="12">
      <t>ヒ</t>
    </rPh>
    <phoneticPr fontId="73"/>
  </si>
  <si>
    <t>融資対象外部分の土地取得費</t>
    <rPh sb="5" eb="7">
      <t>ブブン</t>
    </rPh>
    <phoneticPr fontId="2"/>
  </si>
  <si>
    <t>計画全体の土地取得費</t>
    <rPh sb="0" eb="2">
      <t>ケイカク</t>
    </rPh>
    <rPh sb="2" eb="4">
      <t>ゼンタイ</t>
    </rPh>
    <rPh sb="5" eb="7">
      <t>トチ</t>
    </rPh>
    <rPh sb="7" eb="9">
      <t>シュトク</t>
    </rPh>
    <rPh sb="9" eb="10">
      <t>ヒ</t>
    </rPh>
    <phoneticPr fontId="2"/>
  </si>
  <si>
    <t>取 得 費</t>
    <phoneticPr fontId="2"/>
  </si>
  <si>
    <t>面   積</t>
    <rPh sb="0" eb="1">
      <t>メン</t>
    </rPh>
    <rPh sb="4" eb="5">
      <t>セキ</t>
    </rPh>
    <phoneticPr fontId="73"/>
  </si>
  <si>
    <t>単   価</t>
    <rPh sb="0" eb="1">
      <t>タン</t>
    </rPh>
    <rPh sb="4" eb="5">
      <t>アタイ</t>
    </rPh>
    <phoneticPr fontId="73"/>
  </si>
  <si>
    <t>所要額（融資対象部分の土地取得費）</t>
    <rPh sb="0" eb="2">
      <t>ショヨウ</t>
    </rPh>
    <rPh sb="2" eb="3">
      <t>ガク</t>
    </rPh>
    <phoneticPr fontId="73"/>
  </si>
  <si>
    <t>控除する補助金額（土地分)</t>
    <phoneticPr fontId="2"/>
  </si>
  <si>
    <t>今次融資限度額【土地】</t>
    <rPh sb="0" eb="2">
      <t>コンジ</t>
    </rPh>
    <rPh sb="2" eb="4">
      <t>ユウシ</t>
    </rPh>
    <rPh sb="4" eb="6">
      <t>ゲンド</t>
    </rPh>
    <rPh sb="6" eb="7">
      <t>ガク</t>
    </rPh>
    <rPh sb="8" eb="10">
      <t>トチ</t>
    </rPh>
    <phoneticPr fontId="73"/>
  </si>
  <si>
    <t>（4）その他借入金の借入条件等</t>
    <rPh sb="5" eb="6">
      <t>タ</t>
    </rPh>
    <rPh sb="6" eb="8">
      <t>カリイレ</t>
    </rPh>
    <rPh sb="8" eb="9">
      <t>キン</t>
    </rPh>
    <rPh sb="10" eb="12">
      <t>カリイレ</t>
    </rPh>
    <rPh sb="12" eb="14">
      <t>ジョウケン</t>
    </rPh>
    <rPh sb="14" eb="15">
      <t>トウ</t>
    </rPh>
    <phoneticPr fontId="2"/>
  </si>
  <si>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2"/>
  </si>
  <si>
    <t>その他借入金の借入先</t>
    <rPh sb="2" eb="3">
      <t>タ</t>
    </rPh>
    <rPh sb="3" eb="5">
      <t>カリイレ</t>
    </rPh>
    <rPh sb="5" eb="6">
      <t>キン</t>
    </rPh>
    <rPh sb="7" eb="9">
      <t>カリイレ</t>
    </rPh>
    <rPh sb="9" eb="10">
      <t>サキ</t>
    </rPh>
    <phoneticPr fontId="2"/>
  </si>
  <si>
    <t>借入金額</t>
    <phoneticPr fontId="2"/>
  </si>
  <si>
    <t>借入時期</t>
  </si>
  <si>
    <t>償還期間</t>
  </si>
  <si>
    <t>利息</t>
    <phoneticPr fontId="2"/>
  </si>
  <si>
    <t>協調融資</t>
    <phoneticPr fontId="2"/>
  </si>
  <si>
    <t>抵当権設定の有無</t>
    <rPh sb="0" eb="3">
      <t>テイトウケン</t>
    </rPh>
    <rPh sb="3" eb="5">
      <t>セッテイ</t>
    </rPh>
    <rPh sb="6" eb="8">
      <t>ウム</t>
    </rPh>
    <phoneticPr fontId="2"/>
  </si>
  <si>
    <t>（千円）</t>
    <phoneticPr fontId="2"/>
  </si>
  <si>
    <t>（うち据置期間）</t>
  </si>
  <si>
    <t>(有の場合)設定予定年月</t>
    <rPh sb="1" eb="2">
      <t>ア</t>
    </rPh>
    <rPh sb="3" eb="5">
      <t>バアイ</t>
    </rPh>
    <rPh sb="6" eb="8">
      <t>セッテイ</t>
    </rPh>
    <rPh sb="8" eb="10">
      <t>ヨテイ</t>
    </rPh>
    <rPh sb="10" eb="12">
      <t>ネンゲツ</t>
    </rPh>
    <phoneticPr fontId="2"/>
  </si>
  <si>
    <t xml:space="preserve">   </t>
  </si>
  <si>
    <t>月</t>
  </si>
  <si>
    <t xml:space="preserve">   </t>
    <phoneticPr fontId="2"/>
  </si>
  <si>
    <t>年</t>
    <phoneticPr fontId="2"/>
  </si>
  <si>
    <t>月</t>
    <phoneticPr fontId="2"/>
  </si>
  <si>
    <t>月）</t>
    <phoneticPr fontId="2"/>
  </si>
  <si>
    <t>金融機関名</t>
  </si>
  <si>
    <t>担当者職名・氏名</t>
    <phoneticPr fontId="2"/>
  </si>
  <si>
    <t>電話番号</t>
  </si>
  <si>
    <t>ＦＡＸ番号</t>
  </si>
  <si>
    <t>（</t>
  </si>
  <si>
    <t>）</t>
  </si>
  <si>
    <t>支店）</t>
    <phoneticPr fontId="2"/>
  </si>
  <si>
    <t>様</t>
  </si>
  <si>
    <t>【主要貸付利率表】</t>
    <rPh sb="1" eb="3">
      <t>シュヨウ</t>
    </rPh>
    <rPh sb="3" eb="5">
      <t>カシツケ</t>
    </rPh>
    <rPh sb="5" eb="7">
      <t>リリツ</t>
    </rPh>
    <rPh sb="7" eb="8">
      <t>ヒョウ</t>
    </rPh>
    <phoneticPr fontId="2"/>
  </si>
  <si>
    <t>介護関連施設</t>
    <rPh sb="0" eb="2">
      <t>カイゴ</t>
    </rPh>
    <rPh sb="2" eb="4">
      <t>カンレン</t>
    </rPh>
    <rPh sb="4" eb="6">
      <t>シセツ</t>
    </rPh>
    <phoneticPr fontId="2"/>
  </si>
  <si>
    <t>養成施設</t>
    <rPh sb="0" eb="2">
      <t>ヨウセイ</t>
    </rPh>
    <rPh sb="2" eb="4">
      <t>シセツ</t>
    </rPh>
    <phoneticPr fontId="2"/>
  </si>
  <si>
    <t>有料老人ホーム・等</t>
    <rPh sb="0" eb="2">
      <t>ユウリョウ</t>
    </rPh>
    <rPh sb="2" eb="4">
      <t>ロウジン</t>
    </rPh>
    <rPh sb="8" eb="9">
      <t>トウ</t>
    </rPh>
    <phoneticPr fontId="2"/>
  </si>
  <si>
    <t>企業主導型保育事業等</t>
    <rPh sb="0" eb="2">
      <t>キギョウ</t>
    </rPh>
    <rPh sb="2" eb="5">
      <t>シュドウガタ</t>
    </rPh>
    <rPh sb="5" eb="7">
      <t>ホイク</t>
    </rPh>
    <rPh sb="7" eb="9">
      <t>ジギョウ</t>
    </rPh>
    <rPh sb="9" eb="10">
      <t>トウ</t>
    </rPh>
    <phoneticPr fontId="2"/>
  </si>
  <si>
    <t>【協調融資】</t>
    <rPh sb="1" eb="3">
      <t>キョウチョウ</t>
    </rPh>
    <rPh sb="3" eb="5">
      <t>ユウシ</t>
    </rPh>
    <phoneticPr fontId="2"/>
  </si>
  <si>
    <t>【利息】</t>
    <rPh sb="1" eb="3">
      <t>リソク</t>
    </rPh>
    <phoneticPr fontId="2"/>
  </si>
  <si>
    <t>変動</t>
    <rPh sb="0" eb="2">
      <t>ヘンドウ</t>
    </rPh>
    <phoneticPr fontId="2"/>
  </si>
  <si>
    <t>完全固定</t>
    <rPh sb="0" eb="2">
      <t>カンゼン</t>
    </rPh>
    <rPh sb="2" eb="4">
      <t>コテイ</t>
    </rPh>
    <phoneticPr fontId="2"/>
  </si>
  <si>
    <t>当初1年固定以後変動</t>
    <rPh sb="0" eb="2">
      <t>トウショ</t>
    </rPh>
    <rPh sb="3" eb="4">
      <t>ネン</t>
    </rPh>
    <rPh sb="4" eb="6">
      <t>コテイ</t>
    </rPh>
    <rPh sb="6" eb="8">
      <t>イゴ</t>
    </rPh>
    <rPh sb="8" eb="10">
      <t>ヘンドウ</t>
    </rPh>
    <phoneticPr fontId="2"/>
  </si>
  <si>
    <t>当初2年固定以後変動</t>
    <rPh sb="0" eb="2">
      <t>トウショ</t>
    </rPh>
    <rPh sb="3" eb="4">
      <t>ネン</t>
    </rPh>
    <rPh sb="4" eb="6">
      <t>コテイ</t>
    </rPh>
    <rPh sb="6" eb="8">
      <t>イゴ</t>
    </rPh>
    <rPh sb="8" eb="10">
      <t>ヘンドウ</t>
    </rPh>
    <phoneticPr fontId="2"/>
  </si>
  <si>
    <t>当初3年固定以後変動</t>
    <rPh sb="0" eb="2">
      <t>トウショ</t>
    </rPh>
    <rPh sb="3" eb="4">
      <t>ネン</t>
    </rPh>
    <rPh sb="4" eb="6">
      <t>コテイ</t>
    </rPh>
    <rPh sb="6" eb="8">
      <t>イゴ</t>
    </rPh>
    <rPh sb="8" eb="10">
      <t>ヘンドウ</t>
    </rPh>
    <phoneticPr fontId="2"/>
  </si>
  <si>
    <t>当初4年固定以後変動</t>
    <rPh sb="0" eb="2">
      <t>トウショ</t>
    </rPh>
    <rPh sb="3" eb="4">
      <t>ネン</t>
    </rPh>
    <rPh sb="4" eb="6">
      <t>コテイ</t>
    </rPh>
    <rPh sb="6" eb="8">
      <t>イゴ</t>
    </rPh>
    <rPh sb="8" eb="10">
      <t>ヘンドウ</t>
    </rPh>
    <phoneticPr fontId="2"/>
  </si>
  <si>
    <t>当初5年固定以後変動</t>
    <rPh sb="0" eb="2">
      <t>トウショ</t>
    </rPh>
    <rPh sb="3" eb="4">
      <t>ネン</t>
    </rPh>
    <rPh sb="4" eb="6">
      <t>コテイ</t>
    </rPh>
    <rPh sb="6" eb="8">
      <t>イゴ</t>
    </rPh>
    <rPh sb="8" eb="10">
      <t>ヘンドウ</t>
    </rPh>
    <phoneticPr fontId="2"/>
  </si>
  <si>
    <t>当初6年固定以後変動</t>
    <rPh sb="0" eb="2">
      <t>トウショ</t>
    </rPh>
    <rPh sb="3" eb="4">
      <t>ネン</t>
    </rPh>
    <rPh sb="4" eb="6">
      <t>コテイ</t>
    </rPh>
    <rPh sb="6" eb="8">
      <t>イゴ</t>
    </rPh>
    <rPh sb="8" eb="10">
      <t>ヘンドウ</t>
    </rPh>
    <phoneticPr fontId="2"/>
  </si>
  <si>
    <t>当初7年固定以後変動</t>
    <rPh sb="0" eb="2">
      <t>トウショ</t>
    </rPh>
    <rPh sb="3" eb="4">
      <t>ネン</t>
    </rPh>
    <rPh sb="4" eb="6">
      <t>コテイ</t>
    </rPh>
    <rPh sb="6" eb="8">
      <t>イゴ</t>
    </rPh>
    <rPh sb="8" eb="10">
      <t>ヘンドウ</t>
    </rPh>
    <phoneticPr fontId="2"/>
  </si>
  <si>
    <t>当初8年固定以後変動</t>
    <rPh sb="0" eb="2">
      <t>トウショ</t>
    </rPh>
    <rPh sb="3" eb="4">
      <t>ネン</t>
    </rPh>
    <rPh sb="4" eb="6">
      <t>コテイ</t>
    </rPh>
    <rPh sb="6" eb="8">
      <t>イゴ</t>
    </rPh>
    <rPh sb="8" eb="10">
      <t>ヘンドウ</t>
    </rPh>
    <phoneticPr fontId="2"/>
  </si>
  <si>
    <t>当初9年固定以後変動</t>
    <rPh sb="0" eb="2">
      <t>トウショ</t>
    </rPh>
    <rPh sb="3" eb="4">
      <t>ネン</t>
    </rPh>
    <rPh sb="4" eb="6">
      <t>コテイ</t>
    </rPh>
    <rPh sb="6" eb="8">
      <t>イゴ</t>
    </rPh>
    <rPh sb="8" eb="10">
      <t>ヘンドウ</t>
    </rPh>
    <phoneticPr fontId="2"/>
  </si>
  <si>
    <t>当初10年固定以後変動</t>
    <rPh sb="0" eb="2">
      <t>トウショ</t>
    </rPh>
    <rPh sb="4" eb="5">
      <t>ネン</t>
    </rPh>
    <rPh sb="5" eb="7">
      <t>コテイ</t>
    </rPh>
    <rPh sb="7" eb="9">
      <t>イゴ</t>
    </rPh>
    <rPh sb="9" eb="11">
      <t>ヘンドウ</t>
    </rPh>
    <phoneticPr fontId="2"/>
  </si>
  <si>
    <t>当初11年固定以後変動</t>
    <rPh sb="0" eb="2">
      <t>トウショ</t>
    </rPh>
    <rPh sb="4" eb="5">
      <t>ネン</t>
    </rPh>
    <rPh sb="5" eb="7">
      <t>コテイ</t>
    </rPh>
    <rPh sb="7" eb="9">
      <t>イゴ</t>
    </rPh>
    <rPh sb="9" eb="11">
      <t>ヘンドウ</t>
    </rPh>
    <phoneticPr fontId="2"/>
  </si>
  <si>
    <t>当初12年固定以後変動</t>
    <rPh sb="0" eb="2">
      <t>トウショ</t>
    </rPh>
    <rPh sb="4" eb="5">
      <t>ネン</t>
    </rPh>
    <rPh sb="5" eb="7">
      <t>コテイ</t>
    </rPh>
    <rPh sb="7" eb="9">
      <t>イゴ</t>
    </rPh>
    <rPh sb="9" eb="11">
      <t>ヘンドウ</t>
    </rPh>
    <phoneticPr fontId="2"/>
  </si>
  <si>
    <t>当初13年固定以後変動</t>
    <rPh sb="0" eb="2">
      <t>トウショ</t>
    </rPh>
    <rPh sb="4" eb="5">
      <t>ネン</t>
    </rPh>
    <rPh sb="5" eb="7">
      <t>コテイ</t>
    </rPh>
    <rPh sb="7" eb="9">
      <t>イゴ</t>
    </rPh>
    <rPh sb="9" eb="11">
      <t>ヘンドウ</t>
    </rPh>
    <phoneticPr fontId="2"/>
  </si>
  <si>
    <t>当初14年固定以後変動</t>
    <rPh sb="0" eb="2">
      <t>トウショ</t>
    </rPh>
    <rPh sb="4" eb="5">
      <t>ネン</t>
    </rPh>
    <rPh sb="5" eb="7">
      <t>コテイ</t>
    </rPh>
    <rPh sb="7" eb="9">
      <t>イゴ</t>
    </rPh>
    <rPh sb="9" eb="11">
      <t>ヘンドウ</t>
    </rPh>
    <phoneticPr fontId="2"/>
  </si>
  <si>
    <t>当初15年固定以後変動</t>
    <rPh sb="0" eb="2">
      <t>トウショ</t>
    </rPh>
    <rPh sb="4" eb="5">
      <t>ネン</t>
    </rPh>
    <rPh sb="5" eb="7">
      <t>コテイ</t>
    </rPh>
    <rPh sb="7" eb="9">
      <t>イゴ</t>
    </rPh>
    <rPh sb="9" eb="11">
      <t>ヘンドウ</t>
    </rPh>
    <phoneticPr fontId="2"/>
  </si>
  <si>
    <t>当初16年固定以後変動</t>
    <rPh sb="0" eb="2">
      <t>トウショ</t>
    </rPh>
    <rPh sb="4" eb="5">
      <t>ネン</t>
    </rPh>
    <rPh sb="5" eb="7">
      <t>コテイ</t>
    </rPh>
    <rPh sb="7" eb="9">
      <t>イゴ</t>
    </rPh>
    <rPh sb="9" eb="11">
      <t>ヘンドウ</t>
    </rPh>
    <phoneticPr fontId="2"/>
  </si>
  <si>
    <t>当初17年固定以後変動</t>
    <rPh sb="0" eb="2">
      <t>トウショ</t>
    </rPh>
    <rPh sb="4" eb="5">
      <t>ネン</t>
    </rPh>
    <rPh sb="5" eb="7">
      <t>コテイ</t>
    </rPh>
    <rPh sb="7" eb="9">
      <t>イゴ</t>
    </rPh>
    <rPh sb="9" eb="11">
      <t>ヘンドウ</t>
    </rPh>
    <phoneticPr fontId="2"/>
  </si>
  <si>
    <t>当初18年固定以後変動</t>
    <rPh sb="0" eb="2">
      <t>トウショ</t>
    </rPh>
    <rPh sb="4" eb="5">
      <t>ネン</t>
    </rPh>
    <rPh sb="5" eb="7">
      <t>コテイ</t>
    </rPh>
    <rPh sb="7" eb="9">
      <t>イゴ</t>
    </rPh>
    <rPh sb="9" eb="11">
      <t>ヘンドウ</t>
    </rPh>
    <phoneticPr fontId="2"/>
  </si>
  <si>
    <t>当初19年固定以後変動</t>
    <rPh sb="0" eb="2">
      <t>トウショ</t>
    </rPh>
    <rPh sb="4" eb="5">
      <t>ネン</t>
    </rPh>
    <rPh sb="5" eb="7">
      <t>コテイ</t>
    </rPh>
    <rPh sb="7" eb="9">
      <t>イゴ</t>
    </rPh>
    <rPh sb="9" eb="11">
      <t>ヘンドウ</t>
    </rPh>
    <phoneticPr fontId="2"/>
  </si>
  <si>
    <t>当初20年固定以後変動</t>
    <rPh sb="0" eb="2">
      <t>トウショ</t>
    </rPh>
    <rPh sb="4" eb="5">
      <t>ネン</t>
    </rPh>
    <rPh sb="5" eb="7">
      <t>コテイ</t>
    </rPh>
    <rPh sb="7" eb="9">
      <t>イゴ</t>
    </rPh>
    <rPh sb="9" eb="11">
      <t>ヘンドウ</t>
    </rPh>
    <phoneticPr fontId="2"/>
  </si>
  <si>
    <t>【抵当権設定の有無】</t>
    <rPh sb="1" eb="4">
      <t>テイトウケン</t>
    </rPh>
    <rPh sb="4" eb="6">
      <t>セッテイ</t>
    </rPh>
    <rPh sb="7" eb="9">
      <t>ウム</t>
    </rPh>
    <phoneticPr fontId="2"/>
  </si>
  <si>
    <t>有り</t>
    <rPh sb="0" eb="1">
      <t>ア</t>
    </rPh>
    <phoneticPr fontId="2"/>
  </si>
  <si>
    <t>無し</t>
    <rPh sb="0" eb="1">
      <t>ナ</t>
    </rPh>
    <phoneticPr fontId="2"/>
  </si>
  <si>
    <t>エレベーターの有無</t>
    <rPh sb="7" eb="9">
      <t>ウム</t>
    </rPh>
    <phoneticPr fontId="2"/>
  </si>
  <si>
    <t>⑫小規模多機能型居宅介護事業所</t>
    <rPh sb="1" eb="4">
      <t>ショウキボ</t>
    </rPh>
    <rPh sb="4" eb="8">
      <t>タキノウガタ</t>
    </rPh>
    <rPh sb="8" eb="10">
      <t>キョタク</t>
    </rPh>
    <rPh sb="10" eb="12">
      <t>カイゴ</t>
    </rPh>
    <rPh sb="12" eb="15">
      <t>ジギョウショ</t>
    </rPh>
    <phoneticPr fontId="2"/>
  </si>
  <si>
    <t>②軽費老人ホーム（ケアハウス・Ａ型・Ｂ型）</t>
    <rPh sb="1" eb="3">
      <t>ケイヒ</t>
    </rPh>
    <rPh sb="3" eb="5">
      <t>ロウジン</t>
    </rPh>
    <rPh sb="16" eb="17">
      <t>ガタ</t>
    </rPh>
    <rPh sb="19" eb="20">
      <t>ガタ</t>
    </rPh>
    <phoneticPr fontId="2"/>
  </si>
  <si>
    <t>③介護老人保健施設</t>
    <rPh sb="1" eb="3">
      <t>カイゴ</t>
    </rPh>
    <rPh sb="3" eb="5">
      <t>ロウジン</t>
    </rPh>
    <rPh sb="5" eb="7">
      <t>ホケン</t>
    </rPh>
    <rPh sb="7" eb="9">
      <t>シセツ</t>
    </rPh>
    <phoneticPr fontId="2"/>
  </si>
  <si>
    <t>④介護医療院</t>
    <rPh sb="1" eb="3">
      <t>カイゴ</t>
    </rPh>
    <rPh sb="3" eb="5">
      <t>イリョウ</t>
    </rPh>
    <rPh sb="5" eb="6">
      <t>イン</t>
    </rPh>
    <phoneticPr fontId="2"/>
  </si>
  <si>
    <t>⑤養護老人ホーム</t>
    <rPh sb="1" eb="3">
      <t>ヨウゴ</t>
    </rPh>
    <rPh sb="3" eb="5">
      <t>ロウジン</t>
    </rPh>
    <phoneticPr fontId="2"/>
  </si>
  <si>
    <t>⑯施設内保育施設</t>
    <rPh sb="1" eb="3">
      <t>シセツ</t>
    </rPh>
    <rPh sb="3" eb="4">
      <t>ナイ</t>
    </rPh>
    <rPh sb="4" eb="6">
      <t>ホイク</t>
    </rPh>
    <rPh sb="6" eb="8">
      <t>シセツ</t>
    </rPh>
    <phoneticPr fontId="2"/>
  </si>
  <si>
    <t>整備計画の提出を議決した理事会等の議事録</t>
    <rPh sb="0" eb="2">
      <t>セイビ</t>
    </rPh>
    <rPh sb="2" eb="4">
      <t>ケイカク</t>
    </rPh>
    <rPh sb="5" eb="7">
      <t>テイシュツ</t>
    </rPh>
    <rPh sb="8" eb="10">
      <t>ギケツ</t>
    </rPh>
    <rPh sb="12" eb="16">
      <t>リジカイナド</t>
    </rPh>
    <rPh sb="17" eb="20">
      <t>ギジロク</t>
    </rPh>
    <phoneticPr fontId="2"/>
  </si>
  <si>
    <r>
      <t>※内示を</t>
    </r>
    <r>
      <rPr>
        <sz val="11"/>
        <rFont val="ＭＳ Ｐゴシック"/>
        <family val="3"/>
        <charset val="128"/>
      </rPr>
      <t>７月末として作成すること</t>
    </r>
    <rPh sb="1" eb="3">
      <t>ナイジ</t>
    </rPh>
    <rPh sb="5" eb="6">
      <t>ガツ</t>
    </rPh>
    <rPh sb="6" eb="7">
      <t>マツ</t>
    </rPh>
    <rPh sb="10" eb="12">
      <t>サクセイ</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</si>
  <si>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</si>
  <si>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</si>
  <si>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</si>
  <si>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r>
      <t>・</t>
    </r>
    <r>
      <rPr>
        <sz val="11"/>
        <rFont val="ＭＳ Ｐゴシック"/>
        <family val="3"/>
        <charset val="128"/>
      </rPr>
      <t>国補助金</t>
    </r>
    <rPh sb="1" eb="2">
      <t>クニ</t>
    </rPh>
    <rPh sb="2" eb="5">
      <t>ホジョキン</t>
    </rPh>
    <phoneticPr fontId="2"/>
  </si>
  <si>
    <t>添付書類　（添付した書類について、□欄にチェックを入れること）</t>
    <rPh sb="0" eb="2">
      <t>テンプ</t>
    </rPh>
    <phoneticPr fontId="2"/>
  </si>
  <si>
    <t>添付書類　（添付した書類について、□欄にチェックを入れること）</t>
    <phoneticPr fontId="2"/>
  </si>
  <si>
    <r>
      <t>直近の決算時点の内容を記入してください。（ 直近決算期末残高並びに令和</t>
    </r>
    <r>
      <rPr>
        <b/>
        <sz val="16"/>
        <color rgb="FFFF0000"/>
        <rFont val="ＭＳ Ｐ明朝"/>
        <family val="1"/>
        <charset val="128"/>
      </rPr>
      <t>６</t>
    </r>
    <r>
      <rPr>
        <b/>
        <sz val="16"/>
        <rFont val="ＭＳ Ｐ明朝"/>
        <family val="1"/>
        <charset val="128"/>
      </rPr>
      <t>年度の元金及び利息の総合計は、決算書と一致することになります。）</t>
    </r>
    <rPh sb="22" eb="24">
      <t>チョッキン</t>
    </rPh>
    <rPh sb="24" eb="26">
      <t>ケッサン</t>
    </rPh>
    <rPh sb="30" eb="31">
      <t>ナラ</t>
    </rPh>
    <rPh sb="33" eb="35">
      <t>レイワ</t>
    </rPh>
    <rPh sb="36" eb="38">
      <t>ネンド</t>
    </rPh>
    <rPh sb="37" eb="38">
      <t>ド</t>
    </rPh>
    <rPh sb="39" eb="41">
      <t>ガンキン</t>
    </rPh>
    <rPh sb="41" eb="42">
      <t>オヨ</t>
    </rPh>
    <rPh sb="43" eb="45">
      <t>リソク</t>
    </rPh>
    <phoneticPr fontId="1"/>
  </si>
  <si>
    <r>
      <t>全入所（居）者、利用者の数（延べ人数）（R</t>
    </r>
    <r>
      <rPr>
        <sz val="10"/>
        <color rgb="FFFF0000"/>
        <rFont val="ＭＳ ゴシック"/>
        <family val="3"/>
        <charset val="128"/>
      </rPr>
      <t>7</t>
    </r>
    <r>
      <rPr>
        <sz val="10"/>
        <rFont val="ＭＳ ゴシック"/>
        <family val="3"/>
        <charset val="128"/>
      </rPr>
      <t>.4.1時点）</t>
    </r>
    <rPh sb="0" eb="1">
      <t>ゼン</t>
    </rPh>
    <rPh sb="1" eb="3">
      <t>ニュウショ</t>
    </rPh>
    <rPh sb="4" eb="5">
      <t>キョ</t>
    </rPh>
    <rPh sb="6" eb="7">
      <t>シャ</t>
    </rPh>
    <rPh sb="8" eb="11">
      <t>リヨウシャ</t>
    </rPh>
    <rPh sb="12" eb="13">
      <t>カズ</t>
    </rPh>
    <rPh sb="14" eb="15">
      <t>ノベ</t>
    </rPh>
    <rPh sb="16" eb="18">
      <t>ニンズウ</t>
    </rPh>
    <rPh sb="26" eb="28">
      <t>ジテン</t>
    </rPh>
    <phoneticPr fontId="2"/>
  </si>
  <si>
    <r>
      <t>令和</t>
    </r>
    <r>
      <rPr>
        <sz val="11"/>
        <color rgb="FFFF0000"/>
        <rFont val="ＭＳ ゴシック"/>
        <family val="3"/>
        <charset val="128"/>
      </rPr>
      <t>８</t>
    </r>
    <r>
      <rPr>
        <sz val="11"/>
        <rFont val="ＭＳ ゴシック"/>
        <family val="3"/>
        <charset val="128"/>
      </rPr>
      <t>年度</t>
    </r>
    <rPh sb="0" eb="2">
      <t>レイワ</t>
    </rPh>
    <rPh sb="3" eb="5">
      <t>ネンド</t>
    </rPh>
    <phoneticPr fontId="2"/>
  </si>
  <si>
    <t>□ＢＣＰ（事業継続計画）、避難確保計画、非常災害対策計画を作成している場合は、その計画書の写し</t>
    <rPh sb="13" eb="15">
      <t>ヒナン</t>
    </rPh>
    <rPh sb="15" eb="17">
      <t>カクホ</t>
    </rPh>
    <rPh sb="17" eb="19">
      <t>ケイカク</t>
    </rPh>
    <rPh sb="20" eb="22">
      <t>ヒジョウ</t>
    </rPh>
    <rPh sb="22" eb="24">
      <t>サイガイ</t>
    </rPh>
    <rPh sb="24" eb="26">
      <t>タイサク</t>
    </rPh>
    <rPh sb="26" eb="28">
      <t>ケイカク</t>
    </rPh>
    <rPh sb="29" eb="31">
      <t>サクセイ</t>
    </rPh>
    <rPh sb="35" eb="37">
      <t>バアイ</t>
    </rPh>
    <rPh sb="41" eb="43">
      <t>ケイカク</t>
    </rPh>
    <rPh sb="43" eb="44">
      <t>ショ</t>
    </rPh>
    <rPh sb="45" eb="46">
      <t>ウツ</t>
    </rPh>
    <phoneticPr fontId="2"/>
  </si>
  <si>
    <t>※用紙はすべてＡ４サイズ（図面はＡ４サイズに折ること）とし、番号入り仕切紙（仕切紙に番号入りのインデックスを付ける。）を挟み、Ａ４のフラットファイルに綴じて２部提出すること。</t>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</si>
  <si>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</si>
  <si>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t>※水害対策強化事業は、補助対象を水害等の発生が懸念される地域にある施設・事業所に限ります。</t>
    <rPh sb="1" eb="5">
      <t>スイガイタイサク</t>
    </rPh>
    <rPh sb="5" eb="7">
      <t>キョウカ</t>
    </rPh>
    <rPh sb="7" eb="9">
      <t>ジギョウ</t>
    </rPh>
    <rPh sb="11" eb="15">
      <t>ホジョタイショウ</t>
    </rPh>
    <rPh sb="16" eb="18">
      <t>スイガイ</t>
    </rPh>
    <rPh sb="18" eb="19">
      <t>トウ</t>
    </rPh>
    <rPh sb="20" eb="22">
      <t>ハッセイ</t>
    </rPh>
    <rPh sb="23" eb="25">
      <t>ケネン</t>
    </rPh>
    <rPh sb="28" eb="30">
      <t>チイキ</t>
    </rPh>
    <rPh sb="33" eb="35">
      <t>シセツ</t>
    </rPh>
    <rPh sb="36" eb="39">
      <t>ジギョウショ</t>
    </rPh>
    <rPh sb="40" eb="41">
      <t>カギ</t>
    </rPh>
    <phoneticPr fontId="2"/>
  </si>
  <si>
    <t>BCP、避難確保計画、非常災害対策計画について
現書類の写しの提出で結構ですが、今回の整備計画により非常用発電機が設置された場合に、計画書類にどのような変更が生じる（修正する）予定か、概要を朱書き追記するなどわかるようにしてください。（別紙での説明でも構いません）</t>
    <rPh sb="4" eb="6">
      <t>ヒナン</t>
    </rPh>
    <rPh sb="6" eb="8">
      <t>カクホ</t>
    </rPh>
    <rPh sb="8" eb="10">
      <t>ケイカク</t>
    </rPh>
    <rPh sb="11" eb="13">
      <t>ヒジョウ</t>
    </rPh>
    <rPh sb="13" eb="15">
      <t>サイガイ</t>
    </rPh>
    <rPh sb="15" eb="17">
      <t>タイサク</t>
    </rPh>
    <rPh sb="17" eb="19">
      <t>ケイカク</t>
    </rPh>
    <phoneticPr fontId="2"/>
  </si>
  <si>
    <t>⑩</t>
    <phoneticPr fontId="2"/>
  </si>
  <si>
    <t>建物の登記事項証明書（全部事項証明書、法務局発行で３ヶ月以内のもの）</t>
    <rPh sb="0" eb="2">
      <t>タテモノ</t>
    </rPh>
    <rPh sb="3" eb="5">
      <t>トウキ</t>
    </rPh>
    <rPh sb="5" eb="7">
      <t>ジコウ</t>
    </rPh>
    <rPh sb="7" eb="10">
      <t>ショウメイショ</t>
    </rPh>
    <rPh sb="11" eb="13">
      <t>ゼンブ</t>
    </rPh>
    <rPh sb="13" eb="15">
      <t>ジコウ</t>
    </rPh>
    <rPh sb="15" eb="18">
      <t>ショウメイショ</t>
    </rPh>
    <rPh sb="19" eb="22">
      <t>ホウムキョク</t>
    </rPh>
    <rPh sb="22" eb="24">
      <t>ハッコウ</t>
    </rPh>
    <rPh sb="27" eb="28">
      <t>ゲツ</t>
    </rPh>
    <rPh sb="28" eb="30">
      <t>イナイ</t>
    </rPh>
    <phoneticPr fontId="2"/>
  </si>
  <si>
    <t>・原則として、建物に抵当権が設定されている場合は、利用者保護の観点から補助対象外とする。ただし、場合によっては対象とすることもあるため、事前に保健福祉推進課に相談すること。</t>
    <rPh sb="48" eb="50">
      <t>バアイ</t>
    </rPh>
    <rPh sb="55" eb="57">
      <t>タイショウ</t>
    </rPh>
    <rPh sb="68" eb="70">
      <t>ジゼン</t>
    </rPh>
    <rPh sb="71" eb="77">
      <t>ホケンフクシスイシン</t>
    </rPh>
    <rPh sb="77" eb="78">
      <t>カ</t>
    </rPh>
    <rPh sb="79" eb="81">
      <t>ソウダン</t>
    </rPh>
    <phoneticPr fontId="2"/>
  </si>
  <si>
    <r>
      <t xml:space="preserve">ＢＣＰ（事業継続計画）、避難確保計画、非常災害対策計画を作成している場合は、その計画書の写し　       </t>
    </r>
    <r>
      <rPr>
        <sz val="10"/>
        <rFont val="ＭＳ Ｐ明朝"/>
        <family val="1"/>
        <charset val="128"/>
      </rPr>
      <t>※変更（修正）の予定を記載すること。</t>
    </r>
    <phoneticPr fontId="2"/>
  </si>
  <si>
    <t>整備前後の平面図（整備箇所が分かるように色分け等すること。複合施設の場合、③に対応する各室の名称・面積を記載し、色分けするなど各用途部分がわかるようにすること。）</t>
    <rPh sb="0" eb="2">
      <t>セイビ</t>
    </rPh>
    <rPh sb="2" eb="4">
      <t>ゼンゴ</t>
    </rPh>
    <rPh sb="5" eb="8">
      <t>ヘイメンズ</t>
    </rPh>
    <rPh sb="56" eb="58">
      <t>イロワ</t>
    </rPh>
    <rPh sb="63" eb="66">
      <t>カクヨウト</t>
    </rPh>
    <rPh sb="66" eb="68">
      <t>ブブン</t>
    </rPh>
    <phoneticPr fontId="2"/>
  </si>
  <si>
    <t>写真（現況及び整備箇所が分かるもの、カラー）</t>
    <rPh sb="0" eb="2">
      <t>シャシン</t>
    </rPh>
    <rPh sb="3" eb="5">
      <t>ゲンキョウ</t>
    </rPh>
    <rPh sb="5" eb="6">
      <t>オヨ</t>
    </rPh>
    <rPh sb="7" eb="11">
      <t>セイビカショ</t>
    </rPh>
    <rPh sb="12" eb="13">
      <t>ワ</t>
    </rPh>
    <phoneticPr fontId="2"/>
  </si>
  <si>
    <r>
      <t>整備の内容が分かるもの（平面詳細、展開図、断面図、パンフレットの写し等）
（止水版等の製品については製品の詳細図等を添付すること）</t>
    </r>
    <r>
      <rPr>
        <sz val="10"/>
        <rFont val="ＭＳ Ｐ明朝"/>
        <family val="1"/>
        <charset val="128"/>
      </rPr>
      <t>※補助対象は工事を伴うもの</t>
    </r>
    <rPh sb="0" eb="2">
      <t>セイビ</t>
    </rPh>
    <rPh sb="3" eb="5">
      <t>ナイヨウ</t>
    </rPh>
    <rPh sb="6" eb="7">
      <t>ワ</t>
    </rPh>
    <rPh sb="12" eb="14">
      <t>ヘイメン</t>
    </rPh>
    <rPh sb="14" eb="16">
      <t>ショウサイ</t>
    </rPh>
    <rPh sb="17" eb="20">
      <t>テンカイズ</t>
    </rPh>
    <rPh sb="21" eb="24">
      <t>ダンメンズ</t>
    </rPh>
    <rPh sb="32" eb="33">
      <t>ウツ</t>
    </rPh>
    <rPh sb="34" eb="35">
      <t>ナド</t>
    </rPh>
    <rPh sb="38" eb="41">
      <t>シスイバン</t>
    </rPh>
    <rPh sb="41" eb="42">
      <t>トウ</t>
    </rPh>
    <rPh sb="43" eb="45">
      <t>セイヒン</t>
    </rPh>
    <rPh sb="50" eb="52">
      <t>セイヒン</t>
    </rPh>
    <rPh sb="53" eb="56">
      <t>ショウサイズ</t>
    </rPh>
    <rPh sb="56" eb="57">
      <t>トウ</t>
    </rPh>
    <rPh sb="58" eb="60">
      <t>テンプ</t>
    </rPh>
    <rPh sb="66" eb="68">
      <t>ホジョ</t>
    </rPh>
    <rPh sb="68" eb="70">
      <t>タイショウ</t>
    </rPh>
    <rPh sb="71" eb="73">
      <t>コウジ</t>
    </rPh>
    <rPh sb="74" eb="75">
      <t>トモナ</t>
    </rPh>
    <phoneticPr fontId="2"/>
  </si>
  <si>
    <t>見積書（建物・備品・設計監理等。設計監理料については国土交通省の算出方式も提出） 
        ※２業者分</t>
    <phoneticPr fontId="2"/>
  </si>
  <si>
    <t>提 出 書 類 目 録（老人福祉施設等整備計画書）
【令和８年度高齢者施設等における水害対策強化整備分】</t>
    <rPh sb="18" eb="19">
      <t>トウ</t>
    </rPh>
    <rPh sb="32" eb="35">
      <t>コウレイシャ</t>
    </rPh>
    <rPh sb="35" eb="37">
      <t>シセツ</t>
    </rPh>
    <rPh sb="37" eb="38">
      <t>ナド</t>
    </rPh>
    <rPh sb="42" eb="44">
      <t>スイガイ</t>
    </rPh>
    <rPh sb="44" eb="46">
      <t>タイサク</t>
    </rPh>
    <rPh sb="46" eb="48">
      <t>キョウカ</t>
    </rPh>
    <rPh sb="48" eb="50">
      <t>セイビ</t>
    </rPh>
    <rPh sb="50" eb="51">
      <t>ブン</t>
    </rPh>
    <phoneticPr fontId="2"/>
  </si>
  <si>
    <t>老人福祉施設等整備計画協議書（令和８年度高齢者施設等における水害対策強化整備分）</t>
    <rPh sb="0" eb="2">
      <t>ロウジン</t>
    </rPh>
    <rPh sb="2" eb="4">
      <t>フクシ</t>
    </rPh>
    <rPh sb="4" eb="6">
      <t>シセツ</t>
    </rPh>
    <rPh sb="6" eb="7">
      <t>トウ</t>
    </rPh>
    <rPh sb="7" eb="9">
      <t>セイビ</t>
    </rPh>
    <rPh sb="9" eb="11">
      <t>ケイカク</t>
    </rPh>
    <rPh sb="11" eb="13">
      <t>キョウギ</t>
    </rPh>
    <rPh sb="13" eb="14">
      <t>ショ</t>
    </rPh>
    <rPh sb="20" eb="23">
      <t>コウレイシャ</t>
    </rPh>
    <rPh sb="23" eb="26">
      <t>シセツナド</t>
    </rPh>
    <rPh sb="30" eb="32">
      <t>スイガイ</t>
    </rPh>
    <rPh sb="32" eb="34">
      <t>タイサク</t>
    </rPh>
    <rPh sb="34" eb="36">
      <t>キョウカ</t>
    </rPh>
    <rPh sb="36" eb="38">
      <t>セイビ</t>
    </rPh>
    <rPh sb="38" eb="39">
      <t>ブン</t>
    </rPh>
    <phoneticPr fontId="2"/>
  </si>
  <si>
    <t xml:space="preserve">
＜避難時間の短縮や安全な避難先の確保に資する理由＞
・</t>
    <phoneticPr fontId="2"/>
  </si>
  <si>
    <r>
      <rPr>
        <sz val="11"/>
        <rFont val="ＭＳ Ｐゴシック"/>
        <family val="3"/>
        <charset val="128"/>
      </rPr>
      <t>添付書類　（添付した書類について、□欄にチェックを入れること）</t>
    </r>
    <phoneticPr fontId="2"/>
  </si>
  <si>
    <r>
      <t>　　□見積書（建物・備品・設計監理等</t>
    </r>
    <r>
      <rPr>
        <sz val="11"/>
        <rFont val="ＭＳ Ｐゴシック"/>
        <family val="3"/>
        <charset val="128"/>
      </rPr>
      <t>）　２業者分</t>
    </r>
    <rPh sb="3" eb="6">
      <t>ミツモリショ</t>
    </rPh>
    <rPh sb="7" eb="9">
      <t>タテモノ</t>
    </rPh>
    <rPh sb="10" eb="12">
      <t>ビヒン</t>
    </rPh>
    <rPh sb="13" eb="15">
      <t>セッケイ</t>
    </rPh>
    <rPh sb="15" eb="17">
      <t>カンリ</t>
    </rPh>
    <rPh sb="17" eb="18">
      <t>トウ</t>
    </rPh>
    <rPh sb="21" eb="23">
      <t>ギョウシャ</t>
    </rPh>
    <rPh sb="23" eb="24">
      <t>ブン</t>
    </rPh>
    <phoneticPr fontId="2"/>
  </si>
  <si>
    <r>
      <t xml:space="preserve">    </t>
    </r>
    <r>
      <rPr>
        <sz val="11"/>
        <rFont val="ＭＳ Ｐゴシック"/>
        <family val="3"/>
        <charset val="128"/>
      </rPr>
      <t>□建物の登記事項証明書</t>
    </r>
    <rPh sb="5" eb="7">
      <t>タテモノ</t>
    </rPh>
    <rPh sb="8" eb="10">
      <t>トウキ</t>
    </rPh>
    <rPh sb="10" eb="12">
      <t>ジコウ</t>
    </rPh>
    <rPh sb="12" eb="15">
      <t>ショウメイショ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</si>
</sst>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76" formatCode="#,##0_ "/>
    <numFmt numFmtId="177" formatCode="#,###&quot;円&quot;"/>
    <numFmt numFmtId="178" formatCode="####&quot;㎡&quot;"/>
    <numFmt numFmtId="179" formatCode="####.00&quot;㎡&quot;"/>
    <numFmt numFmtId="180" formatCode="0_ "/>
    <numFmt numFmtId="181" formatCode="#,##0_);[Red]\(#,##0\)"/>
    <numFmt numFmtId="182" formatCode="#,##0.00_ "/>
    <numFmt numFmtId="183" formatCode="0.00_ "/>
    <numFmt numFmtId="184" formatCode="#,##0.00_);[Red]\(#,##0.00\)"/>
    <numFmt numFmtId="185" formatCode="0.000_ "/>
    <numFmt numFmtId="186" formatCode="0.0000"/>
    <numFmt numFmtId="187" formatCode="#,##0.000"/>
    <numFmt numFmtId="188" formatCode="0.0%"/>
    <numFmt numFmtId="189" formatCode="0&quot;年度&quot;"/>
    <numFmt numFmtId="190" formatCode="0.000%"/>
    <numFmt numFmtId="191" formatCode="#,##0.000;[Red]\-#,##0.000"/>
    <numFmt numFmtId="192" formatCode="yyyy&quot;年&quot;m&quot;月&quot;;@"/>
  </numFmts>
  <fonts count="147">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b/>
      <sz val="11"/>
      <name val="ＭＳ ゴシック"/>
      <family val="3"/>
      <charset val="128"/>
    </font>
    <font>
      <sz val="11"/>
      <name val="ＭＳ 明朝"/>
      <family val="1"/>
      <charset val="128"/>
    </font>
    <font>
      <b/>
      <sz val="11"/>
      <color indexed="10"/>
      <name val="ＭＳ ゴシック"/>
      <family val="3"/>
      <charset val="128"/>
    </font>
    <font>
      <sz val="9"/>
      <color indexed="81"/>
      <name val="ＭＳ Ｐゴシック"/>
      <family val="3"/>
      <charset val="128"/>
    </font>
    <font>
      <sz val="14"/>
      <name val="ＭＳ ゴシック"/>
      <family val="3"/>
      <charset val="128"/>
    </font>
    <font>
      <sz val="12"/>
      <name val="ＭＳ Ｐゴシック"/>
      <family val="3"/>
      <charset val="128"/>
    </font>
    <font>
      <sz val="10.5"/>
      <name val="ＭＳ Ｐゴシック"/>
      <family val="3"/>
      <charset val="128"/>
    </font>
    <font>
      <b/>
      <sz val="14"/>
      <name val="ＭＳ ゴシック"/>
      <family val="3"/>
      <charset val="128"/>
    </font>
    <font>
      <sz val="10"/>
      <name val="ＭＳ ゴシック"/>
      <family val="3"/>
      <charset val="128"/>
    </font>
    <font>
      <u/>
      <sz val="11"/>
      <name val="ＭＳ ゴシック"/>
      <family val="3"/>
      <charset val="128"/>
    </font>
    <font>
      <sz val="11"/>
      <color rgb="FFFF0000"/>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1"/>
      <color rgb="FF0070C0"/>
      <name val="ＭＳ ゴシック"/>
      <family val="3"/>
      <charset val="128"/>
    </font>
    <font>
      <b/>
      <sz val="11"/>
      <color theme="1"/>
      <name val="ＭＳ Ｐゴシック"/>
      <family val="3"/>
      <charset val="128"/>
    </font>
    <font>
      <sz val="11"/>
      <color rgb="FFFF0000"/>
      <name val="ＭＳ Ｐゴシック"/>
      <family val="3"/>
      <charset val="128"/>
    </font>
    <font>
      <sz val="9"/>
      <color rgb="FFFF0000"/>
      <name val="ＭＳ ゴシック"/>
      <family val="3"/>
      <charset val="128"/>
    </font>
    <font>
      <b/>
      <sz val="11"/>
      <color theme="1"/>
      <name val="ＭＳ ゴシック"/>
      <family val="3"/>
      <charset val="128"/>
    </font>
    <font>
      <sz val="6"/>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6"/>
      <color theme="1"/>
      <name val="ＭＳ Ｐゴシック"/>
      <family val="3"/>
      <charset val="128"/>
      <scheme val="minor"/>
    </font>
    <font>
      <b/>
      <sz val="11"/>
      <color theme="1"/>
      <name val="ＭＳ Ｐゴシック"/>
      <family val="3"/>
      <charset val="128"/>
      <scheme val="minor"/>
    </font>
    <font>
      <b/>
      <sz val="14"/>
      <color rgb="FFFF0000"/>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sz val="11"/>
      <color indexed="8"/>
      <name val="ＤＦ特太ゴシック体"/>
      <family val="3"/>
      <charset val="128"/>
    </font>
    <font>
      <sz val="9"/>
      <color indexed="10"/>
      <name val="ＭＳ Ｐゴシック"/>
      <family val="3"/>
      <charset val="128"/>
    </font>
    <font>
      <sz val="14"/>
      <name val="ＭＳ 明朝"/>
      <family val="1"/>
      <charset val="128"/>
    </font>
    <font>
      <sz val="9"/>
      <name val="ＭＳ 明朝"/>
      <family val="1"/>
      <charset val="128"/>
    </font>
    <font>
      <sz val="11"/>
      <color rgb="FFFF0000"/>
      <name val="ＭＳ 明朝"/>
      <family val="1"/>
      <charset val="128"/>
    </font>
    <font>
      <b/>
      <sz val="14"/>
      <color theme="1"/>
      <name val="ＭＳ ゴシック"/>
      <family val="3"/>
      <charset val="128"/>
    </font>
    <font>
      <b/>
      <sz val="12"/>
      <color indexed="10"/>
      <name val="ＭＳ ゴシック"/>
      <family val="3"/>
      <charset val="128"/>
    </font>
    <font>
      <sz val="10"/>
      <color indexed="8"/>
      <name val="HG丸ｺﾞｼｯｸM-PRO"/>
      <family val="3"/>
      <charset val="128"/>
    </font>
    <font>
      <sz val="11"/>
      <color indexed="8"/>
      <name val="HG丸ｺﾞｼｯｸM-PRO"/>
      <family val="3"/>
      <charset val="128"/>
    </font>
    <font>
      <sz val="11"/>
      <color indexed="8"/>
      <name val="ＭＳ ゴシック"/>
      <family val="3"/>
      <charset val="128"/>
    </font>
    <font>
      <sz val="11"/>
      <color indexed="8"/>
      <name val="ＭＳ Ｐ明朝"/>
      <family val="1"/>
      <charset val="128"/>
    </font>
    <font>
      <sz val="11"/>
      <name val="ＭＳ Ｐ明朝"/>
      <family val="1"/>
      <charset val="128"/>
    </font>
    <font>
      <sz val="10"/>
      <color indexed="10"/>
      <name val="ＭＳ Ｐ明朝"/>
      <family val="1"/>
      <charset val="128"/>
    </font>
    <font>
      <sz val="11"/>
      <color indexed="81"/>
      <name val="ＭＳ ゴシック"/>
      <family val="3"/>
      <charset val="128"/>
    </font>
    <font>
      <sz val="11"/>
      <color indexed="81"/>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0"/>
      <name val="ＭＳ Ｐ明朝"/>
      <family val="1"/>
      <charset val="128"/>
    </font>
    <font>
      <u/>
      <sz val="11"/>
      <name val="ＭＳ Ｐゴシック"/>
      <family val="3"/>
      <charset val="128"/>
    </font>
    <font>
      <sz val="10"/>
      <color indexed="8"/>
      <name val="ＭＳ Ｐゴシック"/>
      <family val="3"/>
      <charset val="128"/>
    </font>
    <font>
      <sz val="6"/>
      <name val="ＭＳ 明朝"/>
      <family val="1"/>
      <charset val="128"/>
    </font>
    <font>
      <sz val="11"/>
      <color theme="1"/>
      <name val="ＭＳ 明朝"/>
      <family val="1"/>
      <charset val="128"/>
    </font>
    <font>
      <sz val="9"/>
      <name val="ＭＳ Ｐ明朝"/>
      <family val="1"/>
      <charset val="128"/>
    </font>
    <font>
      <sz val="12"/>
      <name val="ＭＳ 明朝"/>
      <family val="1"/>
      <charset val="128"/>
    </font>
    <font>
      <sz val="6"/>
      <name val="ＭＳ Ｐゴシック"/>
      <family val="3"/>
      <charset val="128"/>
      <scheme val="minor"/>
    </font>
    <font>
      <sz val="10"/>
      <name val="ＭＳ 明朝"/>
      <family val="1"/>
      <charset val="128"/>
    </font>
    <font>
      <sz val="8"/>
      <name val="ＭＳ 明朝"/>
      <family val="1"/>
      <charset val="128"/>
    </font>
    <font>
      <b/>
      <sz val="11"/>
      <name val="ＭＳ 明朝"/>
      <family val="1"/>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sz val="11"/>
      <color indexed="10"/>
      <name val="ＭＳ Ｐ明朝"/>
      <family val="1"/>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b/>
      <sz val="18"/>
      <color indexed="10"/>
      <name val="ＭＳ Ｐ明朝"/>
      <family val="1"/>
      <charset val="128"/>
    </font>
    <font>
      <sz val="16"/>
      <name val="ＭＳ Ｐ明朝"/>
      <family val="1"/>
      <charset val="128"/>
    </font>
    <font>
      <b/>
      <sz val="11"/>
      <name val="ＭＳ Ｐ明朝"/>
      <family val="1"/>
      <charset val="128"/>
    </font>
    <font>
      <sz val="18"/>
      <name val="ＭＳ ゴシック"/>
      <family val="3"/>
      <charset val="128"/>
    </font>
    <font>
      <sz val="18"/>
      <name val="ＭＳ Ｐ明朝"/>
      <family val="1"/>
      <charset val="128"/>
    </font>
    <font>
      <b/>
      <sz val="16"/>
      <name val="ＭＳ Ｐ明朝"/>
      <family val="1"/>
      <charset val="128"/>
    </font>
    <font>
      <sz val="16"/>
      <name val="HGPｺﾞｼｯｸE"/>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sz val="11"/>
      <color indexed="12"/>
      <name val="ＭＳ Ｐ明朝"/>
      <family val="1"/>
      <charset val="128"/>
    </font>
    <font>
      <sz val="11"/>
      <color theme="1"/>
      <name val="ＭＳ Ｐ明朝"/>
      <family val="1"/>
      <charset val="128"/>
    </font>
    <font>
      <strike/>
      <sz val="11"/>
      <color theme="1"/>
      <name val="ＭＳ Ｐゴシック"/>
      <family val="3"/>
      <charset val="128"/>
    </font>
    <font>
      <sz val="11"/>
      <color rgb="FF0000FF"/>
      <name val="ＭＳ 明朝"/>
      <family val="1"/>
      <charset val="128"/>
    </font>
    <font>
      <sz val="11"/>
      <color theme="1"/>
      <name val="游ゴシック"/>
      <family val="3"/>
      <charset val="128"/>
    </font>
    <font>
      <strike/>
      <sz val="11"/>
      <name val="ＭＳ Ｐゴシック"/>
      <family val="3"/>
      <charset val="128"/>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sz val="9"/>
      <color indexed="81"/>
      <name val="MS P ゴシック"/>
      <family val="3"/>
      <charset val="128"/>
    </font>
    <font>
      <b/>
      <strike/>
      <sz val="12"/>
      <name val="ＭＳ ゴシック"/>
      <family val="3"/>
      <charset val="128"/>
    </font>
    <font>
      <strike/>
      <sz val="11"/>
      <name val="ＭＳ ゴシック"/>
      <family val="3"/>
      <charset val="128"/>
    </font>
    <font>
      <strike/>
      <sz val="10"/>
      <name val="ＭＳ Ｐゴシック"/>
      <family val="3"/>
      <charset val="128"/>
    </font>
    <font>
      <b/>
      <sz val="16"/>
      <color rgb="FFFF0000"/>
      <name val="ＭＳ Ｐ明朝"/>
      <family val="1"/>
      <charset val="128"/>
    </font>
    <font>
      <sz val="10"/>
      <color rgb="FFFF0000"/>
      <name val="ＭＳ ゴシック"/>
      <family val="3"/>
      <charset val="128"/>
    </font>
    <font>
      <sz val="11"/>
      <color rgb="FFFFFF00"/>
      <name val="ＭＳ 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CC"/>
        <bgColor indexed="64"/>
      </patternFill>
    </fill>
    <fill>
      <patternFill patternType="solid">
        <fgColor theme="0" tint="-0.499984740745262"/>
        <bgColor indexed="64"/>
      </patternFill>
    </fill>
    <fill>
      <patternFill patternType="solid">
        <fgColor rgb="FFFFFF00"/>
        <bgColor indexed="64"/>
      </patternFill>
    </fill>
    <fill>
      <patternFill patternType="solid">
        <fgColor theme="0"/>
        <bgColor indexed="64"/>
      </patternFill>
    </fill>
    <fill>
      <patternFill patternType="solid">
        <fgColor rgb="FFFFFF99"/>
        <bgColor indexed="64"/>
      </patternFill>
    </fill>
    <fill>
      <patternFill patternType="solid">
        <fgColor rgb="FFFFC000"/>
        <bgColor indexed="64"/>
      </patternFill>
    </fill>
    <fill>
      <patternFill patternType="solid">
        <fgColor indexed="43"/>
        <bgColor indexed="64"/>
      </patternFill>
    </fill>
    <fill>
      <patternFill patternType="solid">
        <fgColor theme="0" tint="-0.14999847407452621"/>
        <bgColor indexed="64"/>
      </patternFill>
    </fill>
    <fill>
      <patternFill patternType="solid">
        <fgColor indexed="9"/>
        <bgColor indexed="64"/>
      </patternFill>
    </fill>
    <fill>
      <patternFill patternType="solid">
        <fgColor indexed="65"/>
        <bgColor indexed="64"/>
      </patternFill>
    </fill>
    <fill>
      <patternFill patternType="solid">
        <fgColor theme="9" tint="0.79998168889431442"/>
        <bgColor indexed="64"/>
      </patternFill>
    </fill>
    <fill>
      <patternFill patternType="solid">
        <fgColor indexed="22"/>
        <bgColor indexed="64"/>
      </patternFill>
    </fill>
    <fill>
      <patternFill patternType="solid">
        <fgColor indexed="42"/>
        <bgColor indexed="64"/>
      </patternFill>
    </fill>
    <fill>
      <patternFill patternType="solid">
        <fgColor rgb="FF99FFCC"/>
        <bgColor indexed="64"/>
      </patternFill>
    </fill>
  </fills>
  <borders count="2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uble">
        <color indexed="64"/>
      </right>
      <top style="dotted">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dotted">
        <color indexed="64"/>
      </top>
      <bottom style="thin">
        <color indexed="64"/>
      </bottom>
      <diagonal/>
    </border>
    <border>
      <left/>
      <right style="thin">
        <color indexed="64"/>
      </right>
      <top style="dotted">
        <color indexed="64"/>
      </top>
      <bottom style="double">
        <color indexed="64"/>
      </bottom>
      <diagonal/>
    </border>
    <border>
      <left/>
      <right/>
      <top/>
      <bottom style="double">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top style="thin">
        <color indexed="64"/>
      </top>
      <bottom style="thin">
        <color indexed="64"/>
      </bottom>
      <diagonal/>
    </border>
    <border>
      <left/>
      <right/>
      <top style="hair">
        <color indexed="64"/>
      </top>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top/>
      <bottom style="dotted">
        <color indexed="64"/>
      </bottom>
      <diagonal/>
    </border>
    <border>
      <left style="thin">
        <color indexed="64"/>
      </left>
      <right style="thin">
        <color indexed="64"/>
      </right>
      <top style="dotted">
        <color indexed="64"/>
      </top>
      <bottom/>
      <diagonal/>
    </border>
    <border>
      <left/>
      <right style="double">
        <color indexed="64"/>
      </right>
      <top/>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thin">
        <color indexed="64"/>
      </right>
      <top style="dashDot">
        <color indexed="64"/>
      </top>
      <bottom style="dotted">
        <color indexed="64"/>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thin">
        <color indexed="64"/>
      </right>
      <top style="dotted">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double">
        <color indexed="64"/>
      </right>
      <top style="double">
        <color indexed="64"/>
      </top>
      <bottom/>
      <diagonal/>
    </border>
    <border>
      <left style="double">
        <color indexed="64"/>
      </left>
      <right style="thin">
        <color indexed="64"/>
      </right>
      <top style="thin">
        <color indexed="64"/>
      </top>
      <bottom/>
      <diagonal/>
    </border>
    <border>
      <left style="thin">
        <color indexed="64"/>
      </left>
      <right style="double">
        <color indexed="64"/>
      </right>
      <top/>
      <bottom/>
      <diagonal/>
    </border>
    <border>
      <left style="double">
        <color indexed="64"/>
      </left>
      <right style="double">
        <color indexed="64"/>
      </right>
      <top/>
      <bottom/>
      <diagonal/>
    </border>
    <border>
      <left style="double">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double">
        <color indexed="64"/>
      </right>
      <top/>
      <bottom style="thin">
        <color indexed="64"/>
      </bottom>
      <diagonal/>
    </border>
    <border>
      <left style="double">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style="hair">
        <color auto="1"/>
      </right>
      <top/>
      <bottom style="dotted">
        <color auto="1"/>
      </bottom>
      <diagonal/>
    </border>
    <border>
      <left/>
      <right/>
      <top/>
      <bottom style="medium">
        <color indexed="8"/>
      </bottom>
      <diagonal/>
    </border>
    <border>
      <left style="medium">
        <color indexed="8"/>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double">
        <color indexed="8"/>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bottom/>
      <diagonal/>
    </border>
    <border>
      <left style="thin">
        <color indexed="8"/>
      </left>
      <right style="thin">
        <color indexed="8"/>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double">
        <color indexed="8"/>
      </left>
      <right style="hair">
        <color indexed="8"/>
      </right>
      <top style="thin">
        <color indexed="8"/>
      </top>
      <bottom/>
      <diagonal/>
    </border>
    <border>
      <left style="hair">
        <color indexed="8"/>
      </left>
      <right style="hair">
        <color indexed="8"/>
      </right>
      <top style="thin">
        <color indexed="8"/>
      </top>
      <bottom/>
      <diagonal/>
    </border>
    <border>
      <left style="thin">
        <color indexed="8"/>
      </left>
      <right style="hair">
        <color indexed="8"/>
      </right>
      <top style="thin">
        <color indexed="8"/>
      </top>
      <bottom/>
      <diagonal/>
    </border>
    <border>
      <left style="hair">
        <color indexed="8"/>
      </left>
      <right style="medium">
        <color indexed="8"/>
      </right>
      <top style="thin">
        <color indexed="8"/>
      </top>
      <bottom/>
      <diagonal/>
    </border>
    <border>
      <left style="medium">
        <color indexed="8"/>
      </left>
      <right/>
      <top/>
      <bottom style="double">
        <color indexed="8"/>
      </bottom>
      <diagonal/>
    </border>
    <border>
      <left style="thin">
        <color indexed="8"/>
      </left>
      <right style="thin">
        <color indexed="8"/>
      </right>
      <top/>
      <bottom style="double">
        <color indexed="8"/>
      </bottom>
      <diagonal/>
    </border>
    <border>
      <left style="thin">
        <color indexed="8"/>
      </left>
      <right/>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thin">
        <color indexed="8"/>
      </left>
      <right style="hair">
        <color indexed="8"/>
      </right>
      <top/>
      <bottom style="double">
        <color indexed="8"/>
      </bottom>
      <diagonal/>
    </border>
    <border>
      <left style="hair">
        <color indexed="8"/>
      </left>
      <right style="medium">
        <color indexed="8"/>
      </right>
      <top/>
      <bottom style="double">
        <color indexed="8"/>
      </bottom>
      <diagonal/>
    </border>
    <border>
      <left style="medium">
        <color indexed="8"/>
      </left>
      <right style="thin">
        <color indexed="8"/>
      </right>
      <top style="double">
        <color indexed="8"/>
      </top>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medium">
        <color indexed="8"/>
      </left>
      <right style="thin">
        <color indexed="8"/>
      </right>
      <top/>
      <bottom/>
      <diagonal/>
    </border>
    <border>
      <left style="thin">
        <color indexed="8"/>
      </left>
      <right style="double">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thin">
        <color indexed="8"/>
      </left>
      <right/>
      <top style="double">
        <color indexed="8"/>
      </top>
      <bottom/>
      <diagonal/>
    </border>
    <border>
      <left/>
      <right style="thin">
        <color indexed="8"/>
      </right>
      <top style="double">
        <color indexed="8"/>
      </top>
      <bottom/>
      <diagonal/>
    </border>
    <border diagonalDown="1">
      <left style="thin">
        <color indexed="8"/>
      </left>
      <right style="thin">
        <color indexed="8"/>
      </right>
      <top style="double">
        <color indexed="8"/>
      </top>
      <bottom/>
      <diagonal style="thin">
        <color indexed="8"/>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medium">
        <color indexed="8"/>
      </left>
      <right style="thin">
        <color indexed="8"/>
      </right>
      <top/>
      <bottom style="double">
        <color indexed="8"/>
      </bottom>
      <diagonal/>
    </border>
    <border>
      <left/>
      <right style="thin">
        <color indexed="8"/>
      </right>
      <top/>
      <bottom style="double">
        <color indexed="8"/>
      </bottom>
      <diagonal/>
    </border>
    <border diagonalDown="1">
      <left style="thin">
        <color indexed="8"/>
      </left>
      <right style="thin">
        <color indexed="8"/>
      </right>
      <top/>
      <bottom style="double">
        <color indexed="8"/>
      </bottom>
      <diagonal style="thin">
        <color indexed="8"/>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style="thin">
        <color indexed="8"/>
      </right>
      <top/>
      <bottom style="dotted">
        <color indexed="8"/>
      </bottom>
      <diagonal/>
    </border>
    <border>
      <left style="thin">
        <color indexed="8"/>
      </left>
      <right style="double">
        <color indexed="8"/>
      </right>
      <top/>
      <bottom style="dotted">
        <color indexed="8"/>
      </bottom>
      <diagonal/>
    </border>
    <border>
      <left style="medium">
        <color indexed="8"/>
      </left>
      <right/>
      <top style="double">
        <color indexed="8"/>
      </top>
      <bottom/>
      <diagonal/>
    </border>
    <border>
      <left/>
      <right/>
      <top style="double">
        <color indexed="8"/>
      </top>
      <bottom/>
      <diagonal/>
    </border>
    <border diagonalDown="1">
      <left style="thin">
        <color indexed="8"/>
      </left>
      <right style="double">
        <color indexed="8"/>
      </right>
      <top style="double">
        <color indexed="8"/>
      </top>
      <bottom/>
      <diagonal style="thin">
        <color indexed="8"/>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bottom style="medium">
        <color indexed="8"/>
      </bottom>
      <diagonal style="thin">
        <color indexed="8"/>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hair">
        <color indexed="64"/>
      </left>
      <right style="medium">
        <color indexed="64"/>
      </right>
      <top style="thin">
        <color indexed="64"/>
      </top>
      <bottom style="thin">
        <color indexed="64"/>
      </bottom>
      <diagonal/>
    </border>
    <border>
      <left style="double">
        <color indexed="64"/>
      </left>
      <right/>
      <top style="double">
        <color indexed="64"/>
      </top>
      <bottom style="double">
        <color indexed="64"/>
      </bottom>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58">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 fillId="0" borderId="0"/>
    <xf numFmtId="0" fontId="1" fillId="0" borderId="0"/>
    <xf numFmtId="0" fontId="1" fillId="0" borderId="0"/>
    <xf numFmtId="0" fontId="19" fillId="4" borderId="0" applyNumberFormat="0" applyBorder="0" applyAlignment="0" applyProtection="0">
      <alignment vertical="center"/>
    </xf>
    <xf numFmtId="0" fontId="3" fillId="0" borderId="0">
      <alignment vertical="center"/>
    </xf>
    <xf numFmtId="9" fontId="1"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41" fillId="0" borderId="0">
      <alignment vertical="center"/>
    </xf>
    <xf numFmtId="0" fontId="22" fillId="0" borderId="0"/>
    <xf numFmtId="38" fontId="22" fillId="0" borderId="0" applyFont="0" applyFill="0" applyBorder="0" applyAlignment="0" applyProtection="0"/>
    <xf numFmtId="0" fontId="22" fillId="0" borderId="0"/>
    <xf numFmtId="0" fontId="1" fillId="0" borderId="0" applyFill="0"/>
    <xf numFmtId="0" fontId="1" fillId="0" borderId="0"/>
    <xf numFmtId="0" fontId="22" fillId="0" borderId="0"/>
    <xf numFmtId="38" fontId="41" fillId="0" borderId="0" applyFont="0" applyFill="0" applyBorder="0" applyAlignment="0" applyProtection="0">
      <alignment vertical="center"/>
    </xf>
  </cellStyleXfs>
  <cellXfs count="1666">
    <xf numFmtId="0" fontId="0" fillId="0" borderId="0" xfId="0">
      <alignment vertical="center"/>
    </xf>
    <xf numFmtId="0" fontId="21" fillId="0" borderId="0" xfId="44" applyFont="1" applyFill="1" applyAlignment="1">
      <alignment vertical="center"/>
    </xf>
    <xf numFmtId="0" fontId="22" fillId="0" borderId="0" xfId="43" applyFont="1" applyAlignment="1">
      <alignment vertical="center"/>
    </xf>
    <xf numFmtId="0" fontId="20" fillId="0" borderId="0" xfId="0" applyFont="1" applyFill="1" applyAlignment="1">
      <alignment vertical="center"/>
    </xf>
    <xf numFmtId="0" fontId="20" fillId="0" borderId="10" xfId="0" applyFont="1" applyBorder="1" applyAlignment="1">
      <alignment vertical="center"/>
    </xf>
    <xf numFmtId="0" fontId="20" fillId="0" borderId="0" xfId="0" applyFont="1" applyBorder="1" applyAlignment="1">
      <alignment horizontal="center" vertical="center"/>
    </xf>
    <xf numFmtId="0" fontId="20" fillId="0" borderId="0" xfId="0" applyFont="1" applyAlignment="1">
      <alignment horizontal="center" vertical="center"/>
    </xf>
    <xf numFmtId="0" fontId="20" fillId="0" borderId="0" xfId="0" applyFont="1" applyAlignment="1">
      <alignment vertical="center"/>
    </xf>
    <xf numFmtId="0" fontId="20" fillId="0" borderId="0" xfId="0" applyFont="1" applyBorder="1" applyAlignment="1">
      <alignment vertical="center"/>
    </xf>
    <xf numFmtId="0" fontId="20" fillId="0" borderId="10" xfId="0" applyFont="1" applyBorder="1" applyAlignment="1">
      <alignment horizontal="center" vertical="center"/>
    </xf>
    <xf numFmtId="0" fontId="21" fillId="0" borderId="0" xfId="42" applyFont="1" applyBorder="1" applyAlignment="1">
      <alignment horizontal="center" vertical="center"/>
    </xf>
    <xf numFmtId="0" fontId="20" fillId="0" borderId="0" xfId="42" applyFont="1" applyBorder="1" applyAlignment="1">
      <alignment vertical="center"/>
    </xf>
    <xf numFmtId="0" fontId="20" fillId="0" borderId="0" xfId="42" applyFont="1" applyAlignment="1"/>
    <xf numFmtId="0" fontId="20" fillId="0" borderId="0" xfId="42" applyFont="1" applyBorder="1" applyAlignment="1"/>
    <xf numFmtId="0" fontId="21" fillId="0" borderId="0" xfId="42" applyFont="1" applyBorder="1" applyAlignment="1">
      <alignment vertical="center"/>
    </xf>
    <xf numFmtId="0" fontId="21" fillId="0" borderId="0" xfId="42" applyFont="1" applyBorder="1" applyAlignment="1"/>
    <xf numFmtId="0" fontId="21" fillId="0" borderId="20" xfId="42" applyFont="1" applyBorder="1" applyAlignment="1">
      <alignment vertical="center"/>
    </xf>
    <xf numFmtId="0" fontId="20" fillId="0" borderId="20" xfId="42" applyFont="1" applyBorder="1" applyAlignment="1">
      <alignment vertical="center"/>
    </xf>
    <xf numFmtId="0" fontId="21" fillId="0" borderId="0" xfId="43" applyFont="1" applyAlignment="1">
      <alignment vertical="center"/>
    </xf>
    <xf numFmtId="0" fontId="22" fillId="0" borderId="0" xfId="43" applyFont="1" applyAlignment="1">
      <alignment horizontal="centerContinuous" vertical="center"/>
    </xf>
    <xf numFmtId="58" fontId="22" fillId="0" borderId="0" xfId="43" applyNumberFormat="1" applyFont="1" applyAlignment="1">
      <alignment vertical="center"/>
    </xf>
    <xf numFmtId="0" fontId="22" fillId="0" borderId="0" xfId="43" applyFont="1" applyAlignment="1">
      <alignment horizontal="right" vertical="center"/>
    </xf>
    <xf numFmtId="0" fontId="22" fillId="0" borderId="0" xfId="43" applyFont="1" applyAlignment="1">
      <alignment horizontal="left" vertical="center" indent="2"/>
    </xf>
    <xf numFmtId="0" fontId="20" fillId="0" borderId="22" xfId="0" applyFont="1" applyBorder="1" applyAlignment="1">
      <alignment horizontal="center" vertical="center"/>
    </xf>
    <xf numFmtId="0" fontId="20" fillId="0" borderId="10" xfId="0" applyFont="1" applyFill="1" applyBorder="1" applyAlignment="1">
      <alignment vertical="center"/>
    </xf>
    <xf numFmtId="0" fontId="20" fillId="0" borderId="14" xfId="0" applyFont="1" applyBorder="1" applyAlignment="1">
      <alignment vertical="center"/>
    </xf>
    <xf numFmtId="0" fontId="20" fillId="0" borderId="14" xfId="0" applyFont="1" applyFill="1" applyBorder="1" applyAlignment="1">
      <alignment vertical="center"/>
    </xf>
    <xf numFmtId="0" fontId="20" fillId="0" borderId="15" xfId="0" applyFont="1" applyBorder="1" applyAlignment="1">
      <alignment vertical="center"/>
    </xf>
    <xf numFmtId="0" fontId="20" fillId="0" borderId="15" xfId="0" applyFont="1" applyFill="1" applyBorder="1" applyAlignment="1">
      <alignment vertical="center"/>
    </xf>
    <xf numFmtId="0" fontId="21" fillId="0" borderId="0" xfId="42" applyFont="1" applyAlignment="1">
      <alignment vertical="center"/>
    </xf>
    <xf numFmtId="0" fontId="20" fillId="0" borderId="15" xfId="0" applyFont="1" applyBorder="1" applyAlignment="1">
      <alignment horizontal="center" vertical="center"/>
    </xf>
    <xf numFmtId="0" fontId="27" fillId="0" borderId="0" xfId="0" applyFont="1">
      <alignment vertical="center"/>
    </xf>
    <xf numFmtId="0" fontId="0" fillId="0" borderId="0" xfId="0" applyBorder="1" applyAlignment="1">
      <alignment horizontal="center" vertical="center"/>
    </xf>
    <xf numFmtId="0" fontId="0" fillId="0" borderId="0" xfId="0" applyBorder="1">
      <alignment vertical="center"/>
    </xf>
    <xf numFmtId="0" fontId="0" fillId="0" borderId="11" xfId="0" applyBorder="1">
      <alignment vertical="center"/>
    </xf>
    <xf numFmtId="0" fontId="0" fillId="0" borderId="20" xfId="0" applyBorder="1">
      <alignment vertical="center"/>
    </xf>
    <xf numFmtId="0" fontId="0" fillId="0" borderId="18" xfId="0" applyBorder="1">
      <alignment vertical="center"/>
    </xf>
    <xf numFmtId="0" fontId="0" fillId="0" borderId="13" xfId="0" applyBorder="1">
      <alignment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0" xfId="0" applyFont="1" applyBorder="1" applyAlignment="1">
      <alignment vertical="center"/>
    </xf>
    <xf numFmtId="0" fontId="0" fillId="0" borderId="24" xfId="0" applyBorder="1">
      <alignment vertical="center"/>
    </xf>
    <xf numFmtId="0" fontId="1" fillId="0" borderId="35" xfId="0" applyFont="1" applyBorder="1" applyAlignment="1">
      <alignment horizontal="left" vertical="center"/>
    </xf>
    <xf numFmtId="0" fontId="1" fillId="0" borderId="18"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0" fillId="0" borderId="35" xfId="0" applyFont="1" applyBorder="1" applyAlignment="1">
      <alignment horizontal="left" vertical="center"/>
    </xf>
    <xf numFmtId="0" fontId="1" fillId="0" borderId="20" xfId="0" applyFont="1" applyBorder="1" applyAlignment="1">
      <alignment vertical="center"/>
    </xf>
    <xf numFmtId="0" fontId="1" fillId="0" borderId="18" xfId="0" applyFont="1" applyBorder="1" applyAlignment="1">
      <alignment vertical="center"/>
    </xf>
    <xf numFmtId="0" fontId="1" fillId="0" borderId="35"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vertical="center"/>
    </xf>
    <xf numFmtId="0" fontId="1" fillId="0" borderId="10" xfId="0" applyFont="1" applyBorder="1" applyAlignment="1">
      <alignment vertical="center"/>
    </xf>
    <xf numFmtId="0" fontId="1" fillId="0" borderId="40" xfId="0" applyFont="1" applyBorder="1" applyAlignment="1">
      <alignment vertical="center"/>
    </xf>
    <xf numFmtId="0" fontId="1" fillId="0" borderId="37" xfId="0" applyFont="1" applyBorder="1" applyAlignment="1">
      <alignment vertical="center"/>
    </xf>
    <xf numFmtId="0" fontId="1" fillId="0" borderId="15" xfId="0" applyFont="1" applyBorder="1" applyAlignment="1">
      <alignment vertical="center"/>
    </xf>
    <xf numFmtId="0" fontId="1" fillId="0" borderId="14" xfId="0" applyFont="1" applyBorder="1" applyAlignment="1">
      <alignment vertical="center"/>
    </xf>
    <xf numFmtId="0" fontId="1" fillId="0" borderId="26" xfId="0" applyFont="1" applyBorder="1" applyAlignment="1">
      <alignment vertical="center" shrinkToFit="1"/>
    </xf>
    <xf numFmtId="0" fontId="1" fillId="0" borderId="41" xfId="0" applyFont="1" applyBorder="1" applyAlignment="1">
      <alignment vertical="center"/>
    </xf>
    <xf numFmtId="0" fontId="1" fillId="0" borderId="19" xfId="0" applyFont="1" applyBorder="1" applyAlignment="1">
      <alignment vertical="center"/>
    </xf>
    <xf numFmtId="0" fontId="1" fillId="0" borderId="42" xfId="0" applyFont="1" applyBorder="1" applyAlignment="1">
      <alignment vertical="center"/>
    </xf>
    <xf numFmtId="0" fontId="1" fillId="0" borderId="15" xfId="0" applyFont="1" applyFill="1" applyBorder="1" applyAlignment="1">
      <alignment vertical="center"/>
    </xf>
    <xf numFmtId="0" fontId="1" fillId="0" borderId="40" xfId="0" applyFont="1" applyFill="1" applyBorder="1" applyAlignment="1">
      <alignment vertical="center"/>
    </xf>
    <xf numFmtId="0" fontId="1" fillId="0" borderId="36" xfId="0" applyFont="1" applyBorder="1" applyAlignment="1">
      <alignment vertical="center"/>
    </xf>
    <xf numFmtId="0" fontId="1" fillId="0" borderId="14" xfId="0" applyFont="1" applyFill="1" applyBorder="1" applyAlignment="1">
      <alignment vertical="center"/>
    </xf>
    <xf numFmtId="0" fontId="1" fillId="0" borderId="45" xfId="0" applyFont="1" applyBorder="1" applyAlignment="1">
      <alignment vertical="center"/>
    </xf>
    <xf numFmtId="176" fontId="0" fillId="0" borderId="45" xfId="0" applyNumberFormat="1" applyBorder="1" applyAlignment="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177" fontId="0" fillId="0" borderId="35" xfId="0" applyNumberFormat="1" applyBorder="1" applyAlignment="1">
      <alignment vertical="center"/>
    </xf>
    <xf numFmtId="177" fontId="0" fillId="0" borderId="18" xfId="0" applyNumberFormat="1" applyBorder="1" applyAlignment="1">
      <alignment vertical="center"/>
    </xf>
    <xf numFmtId="177" fontId="0" fillId="0" borderId="20" xfId="0" applyNumberFormat="1" applyBorder="1" applyAlignment="1">
      <alignment vertical="center"/>
    </xf>
    <xf numFmtId="0" fontId="0" fillId="0" borderId="25" xfId="0" applyBorder="1" applyAlignment="1">
      <alignment vertical="center"/>
    </xf>
    <xf numFmtId="177" fontId="0" fillId="0" borderId="37" xfId="0" applyNumberFormat="1" applyBorder="1" applyAlignment="1">
      <alignment vertical="center"/>
    </xf>
    <xf numFmtId="177" fontId="0" fillId="0" borderId="24" xfId="0" applyNumberFormat="1" applyBorder="1" applyAlignment="1">
      <alignment vertical="center"/>
    </xf>
    <xf numFmtId="177" fontId="0" fillId="0" borderId="0" xfId="0" applyNumberFormat="1" applyBorder="1" applyAlignment="1">
      <alignment vertical="center"/>
    </xf>
    <xf numFmtId="177" fontId="0" fillId="0" borderId="51" xfId="0" applyNumberFormat="1" applyBorder="1" applyAlignment="1">
      <alignment vertical="center"/>
    </xf>
    <xf numFmtId="177" fontId="0" fillId="0" borderId="52" xfId="0" applyNumberFormat="1" applyBorder="1" applyAlignment="1">
      <alignment horizontal="center" vertical="center"/>
    </xf>
    <xf numFmtId="177" fontId="0" fillId="0" borderId="31" xfId="0" applyNumberFormat="1" applyBorder="1" applyAlignment="1">
      <alignment vertical="center"/>
    </xf>
    <xf numFmtId="0" fontId="0" fillId="0" borderId="53" xfId="0" applyBorder="1" applyAlignment="1">
      <alignment vertical="center"/>
    </xf>
    <xf numFmtId="177" fontId="0" fillId="0" borderId="0" xfId="0" applyNumberFormat="1" applyBorder="1" applyAlignment="1">
      <alignment horizontal="center" vertical="center"/>
    </xf>
    <xf numFmtId="0" fontId="0" fillId="0" borderId="21" xfId="0" applyBorder="1">
      <alignment vertical="center"/>
    </xf>
    <xf numFmtId="0" fontId="0" fillId="0" borderId="22" xfId="0" applyBorder="1">
      <alignment vertical="center"/>
    </xf>
    <xf numFmtId="0" fontId="0" fillId="0" borderId="19" xfId="0" applyBorder="1">
      <alignment vertical="center"/>
    </xf>
    <xf numFmtId="0" fontId="0" fillId="0" borderId="35" xfId="0" applyFont="1" applyBorder="1" applyAlignment="1">
      <alignment vertical="center"/>
    </xf>
    <xf numFmtId="0" fontId="23" fillId="0" borderId="0" xfId="0" applyFont="1" applyAlignment="1">
      <alignment vertical="center" wrapText="1"/>
    </xf>
    <xf numFmtId="0" fontId="25" fillId="0" borderId="0" xfId="0" applyFont="1" applyBorder="1" applyAlignment="1">
      <alignment horizontal="center" shrinkToFit="1"/>
    </xf>
    <xf numFmtId="0" fontId="20" fillId="0" borderId="10" xfId="0" applyFont="1" applyBorder="1" applyAlignment="1">
      <alignment horizontal="center" vertical="center"/>
    </xf>
    <xf numFmtId="0" fontId="20" fillId="0" borderId="10" xfId="0" applyFont="1" applyBorder="1" applyAlignment="1">
      <alignment horizontal="center" vertical="center"/>
    </xf>
    <xf numFmtId="0" fontId="32" fillId="0" borderId="15" xfId="0" applyFont="1" applyBorder="1" applyAlignment="1">
      <alignment vertical="center"/>
    </xf>
    <xf numFmtId="0" fontId="31" fillId="0" borderId="0" xfId="0" applyFont="1" applyAlignment="1">
      <alignment vertical="center"/>
    </xf>
    <xf numFmtId="0" fontId="32" fillId="0" borderId="0" xfId="42" applyFont="1" applyAlignment="1"/>
    <xf numFmtId="0" fontId="20" fillId="0" borderId="14" xfId="0" applyFont="1" applyFill="1" applyBorder="1" applyAlignment="1">
      <alignment vertical="center" wrapText="1"/>
    </xf>
    <xf numFmtId="0" fontId="33" fillId="0" borderId="0" xfId="0" applyFont="1" applyBorder="1" applyAlignment="1">
      <alignment vertical="center"/>
    </xf>
    <xf numFmtId="0" fontId="20" fillId="0" borderId="10" xfId="0" applyFont="1" applyFill="1" applyBorder="1" applyAlignment="1">
      <alignment horizontal="center" vertical="center"/>
    </xf>
    <xf numFmtId="0" fontId="20" fillId="0" borderId="0" xfId="42" applyFont="1" applyFill="1" applyAlignment="1"/>
    <xf numFmtId="0" fontId="35" fillId="0" borderId="0" xfId="0" applyFont="1" applyFill="1" applyAlignment="1">
      <alignment vertical="center"/>
    </xf>
    <xf numFmtId="0" fontId="35" fillId="0" borderId="0" xfId="0" applyFont="1" applyAlignment="1">
      <alignment vertical="center"/>
    </xf>
    <xf numFmtId="0" fontId="0" fillId="0" borderId="10" xfId="0" applyBorder="1" applyAlignment="1">
      <alignment horizontal="center" vertical="center"/>
    </xf>
    <xf numFmtId="0" fontId="0" fillId="24" borderId="10" xfId="0" applyFill="1" applyBorder="1" applyAlignment="1">
      <alignment horizontal="center" vertical="center"/>
    </xf>
    <xf numFmtId="0" fontId="0" fillId="25" borderId="10" xfId="0" applyFill="1" applyBorder="1">
      <alignment vertical="center"/>
    </xf>
    <xf numFmtId="0" fontId="0" fillId="0" borderId="10" xfId="0" applyFill="1" applyBorder="1">
      <alignment vertical="center"/>
    </xf>
    <xf numFmtId="0" fontId="0" fillId="25" borderId="10" xfId="0" applyFill="1" applyBorder="1" applyAlignment="1">
      <alignment horizontal="center" vertical="center"/>
    </xf>
    <xf numFmtId="0" fontId="0" fillId="0" borderId="16" xfId="0" applyFill="1" applyBorder="1">
      <alignment vertical="center"/>
    </xf>
    <xf numFmtId="0" fontId="32" fillId="0" borderId="15" xfId="0" applyFont="1" applyFill="1" applyBorder="1" applyAlignment="1">
      <alignment horizontal="center" vertical="center"/>
    </xf>
    <xf numFmtId="0" fontId="31" fillId="0" borderId="10" xfId="0" applyFont="1" applyBorder="1" applyAlignment="1">
      <alignment horizontal="center" vertical="center"/>
    </xf>
    <xf numFmtId="0" fontId="31" fillId="0" borderId="10" xfId="0" applyFont="1" applyBorder="1" applyAlignment="1">
      <alignment horizontal="center" vertical="center" wrapText="1"/>
    </xf>
    <xf numFmtId="0" fontId="31" fillId="0" borderId="10" xfId="0" applyFont="1" applyFill="1" applyBorder="1" applyAlignment="1">
      <alignment horizontal="center" vertical="center"/>
    </xf>
    <xf numFmtId="0" fontId="31" fillId="0" borderId="10" xfId="0" applyFont="1" applyFill="1" applyBorder="1" applyAlignment="1">
      <alignment horizontal="center" vertical="center" wrapText="1"/>
    </xf>
    <xf numFmtId="0" fontId="20" fillId="0" borderId="10" xfId="0" applyFont="1" applyBorder="1" applyAlignment="1">
      <alignment horizontal="center" vertical="center"/>
    </xf>
    <xf numFmtId="0" fontId="0" fillId="27" borderId="0" xfId="0" applyFont="1" applyFill="1" applyAlignment="1">
      <alignment horizontal="center" vertical="center"/>
    </xf>
    <xf numFmtId="0" fontId="0" fillId="27" borderId="0" xfId="0" applyFont="1" applyFill="1" applyAlignment="1">
      <alignment vertical="center"/>
    </xf>
    <xf numFmtId="0" fontId="41" fillId="27" borderId="0" xfId="0" applyFont="1" applyFill="1">
      <alignment vertical="center"/>
    </xf>
    <xf numFmtId="0" fontId="41" fillId="27" borderId="0" xfId="0" applyFont="1" applyFill="1" applyBorder="1" applyAlignment="1">
      <alignment horizontal="center" vertical="center"/>
    </xf>
    <xf numFmtId="0" fontId="41" fillId="27" borderId="0" xfId="0" applyFont="1" applyFill="1" applyAlignment="1">
      <alignment horizontal="left" vertical="center"/>
    </xf>
    <xf numFmtId="0" fontId="41" fillId="27" borderId="10" xfId="0" applyFont="1" applyFill="1" applyBorder="1" applyAlignment="1">
      <alignment horizontal="right" vertical="center"/>
    </xf>
    <xf numFmtId="0" fontId="41" fillId="27" borderId="0" xfId="0" applyFont="1" applyFill="1" applyAlignment="1">
      <alignment horizontal="center" vertical="center"/>
    </xf>
    <xf numFmtId="0" fontId="44" fillId="27" borderId="13" xfId="0" applyFont="1" applyFill="1" applyBorder="1" applyAlignment="1">
      <alignment horizontal="center" vertical="center" wrapText="1"/>
    </xf>
    <xf numFmtId="0" fontId="45" fillId="27" borderId="10" xfId="0" applyFont="1" applyFill="1" applyBorder="1" applyAlignment="1">
      <alignment horizontal="center" vertical="center" wrapText="1"/>
    </xf>
    <xf numFmtId="0" fontId="41" fillId="27" borderId="10" xfId="0" applyFont="1" applyFill="1" applyBorder="1">
      <alignment vertical="center"/>
    </xf>
    <xf numFmtId="0" fontId="41" fillId="27" borderId="11" xfId="0" applyFont="1" applyFill="1" applyBorder="1" applyAlignment="1">
      <alignment horizontal="center" vertical="center" wrapText="1"/>
    </xf>
    <xf numFmtId="0" fontId="41" fillId="27" borderId="18" xfId="0" applyFont="1" applyFill="1" applyBorder="1" applyAlignment="1">
      <alignment horizontal="center" vertical="center" wrapText="1"/>
    </xf>
    <xf numFmtId="0" fontId="41" fillId="27" borderId="10" xfId="0" applyFont="1" applyFill="1" applyBorder="1" applyAlignment="1">
      <alignment vertical="center" wrapText="1"/>
    </xf>
    <xf numFmtId="0" fontId="43" fillId="27" borderId="10" xfId="0" applyFont="1" applyFill="1" applyBorder="1">
      <alignment vertical="center"/>
    </xf>
    <xf numFmtId="0" fontId="44" fillId="27" borderId="10" xfId="0" applyFont="1" applyFill="1" applyBorder="1">
      <alignment vertical="center"/>
    </xf>
    <xf numFmtId="0" fontId="41" fillId="27" borderId="10" xfId="0" applyFont="1" applyFill="1" applyBorder="1" applyAlignment="1">
      <alignment horizontal="center" vertical="center"/>
    </xf>
    <xf numFmtId="0" fontId="46" fillId="27" borderId="0" xfId="0" applyFont="1" applyFill="1">
      <alignment vertical="center"/>
    </xf>
    <xf numFmtId="178" fontId="41" fillId="27" borderId="10" xfId="0" applyNumberFormat="1" applyFont="1" applyFill="1" applyBorder="1" applyAlignment="1">
      <alignment horizontal="right" vertical="center"/>
    </xf>
    <xf numFmtId="179" fontId="41" fillId="27" borderId="10" xfId="0" applyNumberFormat="1" applyFont="1" applyFill="1" applyBorder="1" applyAlignment="1">
      <alignment horizontal="right" vertical="center"/>
    </xf>
    <xf numFmtId="0" fontId="20" fillId="0" borderId="10" xfId="0" applyFont="1" applyBorder="1" applyAlignment="1">
      <alignment horizontal="center" vertical="center"/>
    </xf>
    <xf numFmtId="0" fontId="20" fillId="0" borderId="10" xfId="0" applyFont="1" applyBorder="1" applyAlignment="1">
      <alignment horizontal="center" vertical="center"/>
    </xf>
    <xf numFmtId="0" fontId="47" fillId="0" borderId="0" xfId="0" applyFont="1" applyProtection="1">
      <alignment vertical="center"/>
      <protection locked="0"/>
    </xf>
    <xf numFmtId="0" fontId="0" fillId="0" borderId="0" xfId="0" applyProtection="1">
      <alignment vertical="center"/>
      <protection locked="0"/>
    </xf>
    <xf numFmtId="0" fontId="26" fillId="0" borderId="0" xfId="0" applyFont="1" applyAlignment="1" applyProtection="1">
      <alignment vertical="center"/>
      <protection locked="0"/>
    </xf>
    <xf numFmtId="0" fontId="0" fillId="0" borderId="0" xfId="0" applyAlignment="1" applyProtection="1">
      <alignment horizontal="right" vertical="center"/>
      <protection locked="0"/>
    </xf>
    <xf numFmtId="0" fontId="0" fillId="0" borderId="17"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49" fillId="0" borderId="12" xfId="0" applyFont="1" applyBorder="1" applyAlignment="1" applyProtection="1">
      <alignment horizontal="right" vertical="center" wrapText="1" indent="1"/>
      <protection locked="0"/>
    </xf>
    <xf numFmtId="0" fontId="49" fillId="0" borderId="13" xfId="0" applyFont="1" applyBorder="1" applyAlignment="1" applyProtection="1">
      <alignment horizontal="right" vertical="center" shrinkToFit="1"/>
      <protection locked="0"/>
    </xf>
    <xf numFmtId="0" fontId="0" fillId="0" borderId="58" xfId="0" applyBorder="1" applyAlignment="1" applyProtection="1">
      <alignment horizontal="right" vertical="center" wrapText="1"/>
      <protection locked="0"/>
    </xf>
    <xf numFmtId="0" fontId="0" fillId="0" borderId="20" xfId="0" applyFill="1" applyBorder="1" applyAlignment="1" applyProtection="1">
      <alignment horizontal="left" vertical="center" shrinkToFit="1"/>
      <protection locked="0"/>
    </xf>
    <xf numFmtId="0" fontId="0" fillId="0" borderId="20" xfId="0" applyFill="1" applyBorder="1" applyProtection="1">
      <alignment vertical="center"/>
      <protection locked="0"/>
    </xf>
    <xf numFmtId="0" fontId="2" fillId="0" borderId="0" xfId="0" applyFont="1" applyAlignment="1" applyProtection="1">
      <alignment vertical="center" shrinkToFit="1"/>
      <protection locked="0"/>
    </xf>
    <xf numFmtId="38" fontId="0" fillId="0" borderId="0" xfId="33" applyFont="1" applyProtection="1">
      <alignment vertical="center"/>
      <protection locked="0"/>
    </xf>
    <xf numFmtId="0" fontId="0" fillId="0" borderId="0" xfId="0" applyAlignment="1" applyProtection="1">
      <alignment horizontal="center" vertical="center"/>
      <protection locked="0"/>
    </xf>
    <xf numFmtId="0" fontId="0" fillId="0" borderId="0" xfId="0" applyBorder="1" applyAlignment="1" applyProtection="1">
      <alignment horizontal="center" vertical="center"/>
      <protection locked="0"/>
    </xf>
    <xf numFmtId="0" fontId="50" fillId="0" borderId="0" xfId="0" applyFont="1" applyAlignment="1" applyProtection="1">
      <alignment horizontal="center" vertical="center" shrinkToFit="1"/>
      <protection locked="0"/>
    </xf>
    <xf numFmtId="176" fontId="0" fillId="28" borderId="10" xfId="0" applyNumberFormat="1" applyFill="1" applyBorder="1" applyProtection="1">
      <alignment vertical="center"/>
      <protection locked="0"/>
    </xf>
    <xf numFmtId="0" fontId="0" fillId="0" borderId="10" xfId="0" applyBorder="1" applyProtection="1">
      <alignment vertical="center"/>
    </xf>
    <xf numFmtId="38" fontId="0" fillId="0" borderId="13" xfId="33" applyFont="1" applyBorder="1" applyProtection="1">
      <alignment vertical="center"/>
    </xf>
    <xf numFmtId="38" fontId="0" fillId="0" borderId="0" xfId="33" applyFont="1" applyBorder="1" applyProtection="1">
      <alignment vertical="center"/>
    </xf>
    <xf numFmtId="182" fontId="0" fillId="28" borderId="10" xfId="0" applyNumberFormat="1" applyFill="1" applyBorder="1" applyProtection="1">
      <alignment vertical="center"/>
      <protection locked="0"/>
    </xf>
    <xf numFmtId="182" fontId="0" fillId="0" borderId="15" xfId="0" applyNumberFormat="1" applyBorder="1" applyProtection="1">
      <alignment vertical="center"/>
      <protection locked="0"/>
    </xf>
    <xf numFmtId="182" fontId="0" fillId="0" borderId="10" xfId="0" applyNumberFormat="1" applyBorder="1" applyProtection="1">
      <alignment vertical="center"/>
    </xf>
    <xf numFmtId="0" fontId="37" fillId="0" borderId="0" xfId="0" applyFont="1" applyAlignment="1" applyProtection="1">
      <alignment horizontal="center" vertical="center"/>
      <protection locked="0"/>
    </xf>
    <xf numFmtId="182" fontId="0" fillId="28" borderId="16" xfId="0" applyNumberFormat="1" applyFill="1" applyBorder="1" applyProtection="1">
      <alignment vertical="center"/>
      <protection locked="0"/>
    </xf>
    <xf numFmtId="0" fontId="0" fillId="0" borderId="0" xfId="0" applyAlignment="1" applyProtection="1">
      <alignment vertical="center" shrinkToFit="1"/>
      <protection locked="0"/>
    </xf>
    <xf numFmtId="176" fontId="0" fillId="28" borderId="10" xfId="0" applyNumberFormat="1" applyFill="1" applyBorder="1" applyAlignment="1" applyProtection="1">
      <alignment vertical="center"/>
    </xf>
    <xf numFmtId="176" fontId="0" fillId="0" borderId="0" xfId="0" applyNumberFormat="1" applyFill="1" applyBorder="1" applyAlignment="1" applyProtection="1">
      <alignment vertical="center"/>
    </xf>
    <xf numFmtId="176" fontId="0" fillId="0" borderId="0" xfId="0" applyNumberFormat="1" applyFill="1" applyBorder="1" applyProtection="1">
      <alignment vertical="center"/>
      <protection locked="0"/>
    </xf>
    <xf numFmtId="182" fontId="0" fillId="0" borderId="0" xfId="0" applyNumberFormat="1" applyProtection="1">
      <alignment vertical="center"/>
      <protection locked="0"/>
    </xf>
    <xf numFmtId="182" fontId="0" fillId="0" borderId="0" xfId="0" applyNumberFormat="1" applyProtection="1">
      <alignment vertical="center"/>
    </xf>
    <xf numFmtId="182" fontId="0" fillId="29" borderId="0" xfId="0" applyNumberFormat="1" applyFill="1" applyProtection="1">
      <alignment vertical="center"/>
    </xf>
    <xf numFmtId="0" fontId="0" fillId="28" borderId="10" xfId="0" applyFill="1" applyBorder="1" applyProtection="1">
      <alignment vertical="center"/>
      <protection locked="0"/>
    </xf>
    <xf numFmtId="0" fontId="48" fillId="0" borderId="0" xfId="0" applyFont="1" applyAlignment="1" applyProtection="1">
      <alignment vertical="center" wrapText="1" shrinkToFit="1"/>
      <protection locked="0"/>
    </xf>
    <xf numFmtId="176" fontId="0" fillId="0" borderId="10" xfId="0" applyNumberFormat="1" applyFill="1" applyBorder="1" applyAlignment="1" applyProtection="1">
      <alignment vertical="center"/>
    </xf>
    <xf numFmtId="0" fontId="0" fillId="0" borderId="0" xfId="0" applyBorder="1" applyProtection="1">
      <alignment vertical="center"/>
      <protection locked="0"/>
    </xf>
    <xf numFmtId="176" fontId="0" fillId="26" borderId="0" xfId="0" applyNumberFormat="1" applyFill="1" applyBorder="1" applyAlignment="1" applyProtection="1">
      <alignment vertical="center"/>
    </xf>
    <xf numFmtId="0" fontId="0" fillId="0" borderId="0" xfId="0" applyBorder="1" applyProtection="1">
      <alignment vertical="center"/>
    </xf>
    <xf numFmtId="0" fontId="3" fillId="0" borderId="0" xfId="46" applyFont="1" applyFill="1" applyBorder="1" applyAlignment="1">
      <alignment horizontal="right" vertical="center" wrapText="1"/>
    </xf>
    <xf numFmtId="3" fontId="0" fillId="0" borderId="0" xfId="0" applyNumberFormat="1" applyFill="1" applyBorder="1" applyProtection="1">
      <alignment vertical="center"/>
      <protection locked="0"/>
    </xf>
    <xf numFmtId="0" fontId="3" fillId="0" borderId="0" xfId="46" applyFont="1" applyBorder="1" applyAlignment="1">
      <alignment vertical="center"/>
    </xf>
    <xf numFmtId="0" fontId="3" fillId="0" borderId="0" xfId="46" applyFont="1" applyBorder="1">
      <alignment vertical="center"/>
    </xf>
    <xf numFmtId="0" fontId="1" fillId="0" borderId="0" xfId="46" applyFont="1" applyFill="1" applyAlignment="1">
      <alignment vertical="center"/>
    </xf>
    <xf numFmtId="0" fontId="0" fillId="0" borderId="0" xfId="0" applyAlignment="1" applyProtection="1">
      <alignment vertical="center"/>
      <protection locked="0"/>
    </xf>
    <xf numFmtId="3" fontId="0" fillId="0" borderId="0" xfId="0" applyNumberFormat="1" applyBorder="1" applyProtection="1">
      <alignment vertical="center"/>
      <protection locked="0"/>
    </xf>
    <xf numFmtId="176" fontId="0" fillId="0" borderId="0" xfId="0" applyNumberFormat="1" applyBorder="1" applyAlignment="1" applyProtection="1">
      <alignment vertical="center"/>
    </xf>
    <xf numFmtId="0" fontId="0" fillId="0" borderId="0" xfId="46" applyFont="1" applyFill="1">
      <alignment vertical="center"/>
    </xf>
    <xf numFmtId="0" fontId="1" fillId="0" borderId="0" xfId="46" applyFont="1" applyFill="1">
      <alignment vertical="center"/>
    </xf>
    <xf numFmtId="0" fontId="1" fillId="0" borderId="0" xfId="46" applyFont="1" applyFill="1" applyAlignment="1">
      <alignment horizontal="left" vertical="center"/>
    </xf>
    <xf numFmtId="0" fontId="3" fillId="0" borderId="0" xfId="46" applyFont="1" applyFill="1">
      <alignment vertical="center"/>
    </xf>
    <xf numFmtId="0" fontId="3" fillId="0" borderId="0" xfId="46" applyFont="1" applyFill="1" applyAlignment="1">
      <alignment vertical="center"/>
    </xf>
    <xf numFmtId="0" fontId="3" fillId="0" borderId="0" xfId="46" applyFont="1">
      <alignment vertical="center"/>
    </xf>
    <xf numFmtId="0" fontId="3" fillId="0" borderId="0" xfId="46">
      <alignment vertical="center"/>
    </xf>
    <xf numFmtId="0" fontId="0" fillId="0" borderId="10" xfId="0" applyBorder="1" applyProtection="1">
      <alignment vertical="center"/>
      <protection locked="0"/>
    </xf>
    <xf numFmtId="38" fontId="37" fillId="0" borderId="10" xfId="0" applyNumberFormat="1" applyFont="1" applyBorder="1" applyProtection="1">
      <alignment vertical="center"/>
      <protection locked="0"/>
    </xf>
    <xf numFmtId="0" fontId="0" fillId="0" borderId="0" xfId="0" applyFont="1" applyProtection="1">
      <alignment vertical="center"/>
      <protection locked="0"/>
    </xf>
    <xf numFmtId="0" fontId="37" fillId="0" borderId="0" xfId="0" applyFont="1" applyProtection="1">
      <alignment vertical="center"/>
      <protection locked="0"/>
    </xf>
    <xf numFmtId="0" fontId="49" fillId="0" borderId="0" xfId="0" applyFont="1" applyBorder="1" applyAlignment="1" applyProtection="1">
      <alignment horizontal="center" vertical="center"/>
      <protection locked="0"/>
    </xf>
    <xf numFmtId="0" fontId="0" fillId="0" borderId="0" xfId="0" applyBorder="1" applyAlignment="1" applyProtection="1">
      <alignment vertical="center" shrinkToFit="1"/>
      <protection locked="0"/>
    </xf>
    <xf numFmtId="38" fontId="1" fillId="26" borderId="0" xfId="33" applyFont="1" applyFill="1" applyBorder="1" applyAlignment="1" applyProtection="1">
      <alignment horizontal="right" vertical="center"/>
      <protection locked="0"/>
    </xf>
    <xf numFmtId="0" fontId="0" fillId="0" borderId="10" xfId="0" applyBorder="1" applyAlignment="1" applyProtection="1">
      <alignment vertical="center" shrinkToFit="1"/>
      <protection locked="0"/>
    </xf>
    <xf numFmtId="180" fontId="0" fillId="0" borderId="0" xfId="0" applyNumberFormat="1" applyBorder="1" applyAlignment="1" applyProtection="1">
      <alignment vertical="center" shrinkToFit="1"/>
      <protection locked="0"/>
    </xf>
    <xf numFmtId="38" fontId="0" fillId="0" borderId="0" xfId="33" applyFont="1" applyBorder="1" applyAlignment="1" applyProtection="1">
      <alignment horizontal="right" vertical="center"/>
      <protection locked="0"/>
    </xf>
    <xf numFmtId="38" fontId="3" fillId="26" borderId="0" xfId="33" applyFont="1" applyFill="1" applyBorder="1" applyAlignment="1">
      <alignment horizontal="right" vertical="center"/>
    </xf>
    <xf numFmtId="0" fontId="0" fillId="0" borderId="10" xfId="46" applyFont="1" applyFill="1" applyBorder="1" applyAlignment="1">
      <alignment vertical="center"/>
    </xf>
    <xf numFmtId="0" fontId="1" fillId="0" borderId="0" xfId="46" applyFont="1" applyFill="1" applyBorder="1" applyAlignment="1">
      <alignment vertical="center" shrinkToFit="1"/>
    </xf>
    <xf numFmtId="38" fontId="1" fillId="0" borderId="0" xfId="33" applyFont="1" applyFill="1" applyBorder="1" applyAlignment="1">
      <alignment horizontal="right" vertical="center"/>
    </xf>
    <xf numFmtId="0" fontId="52" fillId="0" borderId="0" xfId="46" applyFont="1" applyBorder="1" applyAlignment="1">
      <alignment vertical="center" shrinkToFit="1"/>
    </xf>
    <xf numFmtId="38" fontId="1" fillId="26" borderId="0" xfId="33" applyFont="1" applyFill="1" applyBorder="1" applyAlignment="1">
      <alignment horizontal="right" vertical="center"/>
    </xf>
    <xf numFmtId="0" fontId="0" fillId="28" borderId="59" xfId="0" applyFill="1" applyBorder="1" applyAlignment="1" applyProtection="1">
      <alignment vertical="center" wrapText="1"/>
    </xf>
    <xf numFmtId="0" fontId="0" fillId="28" borderId="16" xfId="0" applyFill="1" applyBorder="1" applyAlignment="1" applyProtection="1">
      <alignment vertical="center" wrapText="1"/>
    </xf>
    <xf numFmtId="0" fontId="32" fillId="0" borderId="15" xfId="0" applyFont="1" applyFill="1" applyBorder="1" applyAlignment="1">
      <alignment vertical="center" wrapText="1"/>
    </xf>
    <xf numFmtId="0" fontId="21" fillId="0" borderId="0" xfId="0" applyFont="1">
      <alignment vertical="center"/>
    </xf>
    <xf numFmtId="0" fontId="22" fillId="0" borderId="0" xfId="0" applyFont="1">
      <alignment vertical="center"/>
    </xf>
    <xf numFmtId="0" fontId="22" fillId="0" borderId="63" xfId="0" applyFont="1" applyBorder="1" applyAlignment="1">
      <alignment horizontal="distributed" vertical="center" justifyLastLine="1"/>
    </xf>
    <xf numFmtId="0" fontId="22" fillId="0" borderId="64" xfId="0" applyFont="1" applyBorder="1" applyAlignment="1">
      <alignment horizontal="distributed" vertical="center" justifyLastLine="1"/>
    </xf>
    <xf numFmtId="0" fontId="22" fillId="0" borderId="64" xfId="0" applyFont="1" applyBorder="1" applyAlignment="1">
      <alignment horizontal="distributed" vertical="center" wrapText="1" justifyLastLine="1"/>
    </xf>
    <xf numFmtId="0" fontId="22" fillId="0" borderId="65" xfId="0" applyFont="1" applyFill="1" applyBorder="1" applyAlignment="1">
      <alignment horizontal="distributed" vertical="center" wrapText="1" justifyLastLine="1"/>
    </xf>
    <xf numFmtId="0" fontId="22" fillId="30" borderId="30" xfId="0" applyFont="1" applyFill="1" applyBorder="1">
      <alignment vertical="center"/>
    </xf>
    <xf numFmtId="0" fontId="22" fillId="0" borderId="16" xfId="0" applyFont="1" applyFill="1" applyBorder="1" applyAlignment="1">
      <alignment vertical="center" wrapText="1"/>
    </xf>
    <xf numFmtId="0" fontId="22" fillId="30" borderId="16" xfId="0" applyFont="1" applyFill="1" applyBorder="1">
      <alignment vertical="center"/>
    </xf>
    <xf numFmtId="183" fontId="22" fillId="30" borderId="16" xfId="0" applyNumberFormat="1" applyFont="1" applyFill="1" applyBorder="1">
      <alignment vertical="center"/>
    </xf>
    <xf numFmtId="183" fontId="22" fillId="30" borderId="66" xfId="0" applyNumberFormat="1" applyFont="1" applyFill="1" applyBorder="1">
      <alignment vertical="center"/>
    </xf>
    <xf numFmtId="0" fontId="22" fillId="30" borderId="67" xfId="0" applyFont="1" applyFill="1" applyBorder="1">
      <alignment vertical="center"/>
    </xf>
    <xf numFmtId="0" fontId="22" fillId="30" borderId="10" xfId="0" applyFont="1" applyFill="1" applyBorder="1">
      <alignment vertical="center"/>
    </xf>
    <xf numFmtId="183" fontId="22" fillId="30" borderId="10" xfId="0" applyNumberFormat="1" applyFont="1" applyFill="1" applyBorder="1">
      <alignment vertical="center"/>
    </xf>
    <xf numFmtId="183" fontId="22" fillId="30" borderId="25" xfId="0" applyNumberFormat="1" applyFont="1" applyFill="1" applyBorder="1">
      <alignment vertical="center"/>
    </xf>
    <xf numFmtId="0" fontId="22" fillId="30" borderId="68" xfId="0" applyFont="1" applyFill="1" applyBorder="1">
      <alignment vertical="center"/>
    </xf>
    <xf numFmtId="0" fontId="22" fillId="30" borderId="69" xfId="0" applyFont="1" applyFill="1" applyBorder="1">
      <alignment vertical="center"/>
    </xf>
    <xf numFmtId="183" fontId="22" fillId="30" borderId="69" xfId="0" applyNumberFormat="1" applyFont="1" applyFill="1" applyBorder="1">
      <alignment vertical="center"/>
    </xf>
    <xf numFmtId="183" fontId="22" fillId="30" borderId="70" xfId="0" applyNumberFormat="1" applyFont="1" applyFill="1" applyBorder="1">
      <alignment vertical="center"/>
    </xf>
    <xf numFmtId="183" fontId="22" fillId="0" borderId="74" xfId="0" applyNumberFormat="1" applyFont="1" applyFill="1" applyBorder="1">
      <alignment vertical="center"/>
    </xf>
    <xf numFmtId="183" fontId="22" fillId="0" borderId="75" xfId="0" applyNumberFormat="1" applyFont="1" applyFill="1" applyBorder="1">
      <alignment vertical="center"/>
    </xf>
    <xf numFmtId="0" fontId="22" fillId="0" borderId="0" xfId="0" applyFont="1" applyAlignment="1">
      <alignment vertical="center"/>
    </xf>
    <xf numFmtId="183" fontId="22" fillId="0" borderId="16" xfId="0" applyNumberFormat="1" applyFont="1" applyFill="1" applyBorder="1">
      <alignment vertical="center"/>
    </xf>
    <xf numFmtId="183" fontId="22" fillId="0" borderId="66" xfId="0" applyNumberFormat="1" applyFont="1" applyFill="1" applyBorder="1">
      <alignment vertical="center"/>
    </xf>
    <xf numFmtId="183" fontId="22" fillId="0" borderId="69" xfId="0" applyNumberFormat="1" applyFont="1" applyFill="1" applyBorder="1">
      <alignment vertical="center"/>
    </xf>
    <xf numFmtId="183" fontId="22" fillId="0" borderId="70" xfId="0" applyNumberFormat="1" applyFont="1" applyFill="1" applyBorder="1">
      <alignment vertical="center"/>
    </xf>
    <xf numFmtId="183" fontId="22" fillId="0" borderId="74" xfId="0" applyNumberFormat="1" applyFont="1" applyBorder="1">
      <alignment vertical="center"/>
    </xf>
    <xf numFmtId="183" fontId="22" fillId="0" borderId="75" xfId="0" applyNumberFormat="1" applyFont="1" applyBorder="1">
      <alignment vertical="center"/>
    </xf>
    <xf numFmtId="0" fontId="20" fillId="0" borderId="14" xfId="0" applyFont="1" applyBorder="1" applyAlignment="1">
      <alignment vertical="center" wrapText="1"/>
    </xf>
    <xf numFmtId="182" fontId="0" fillId="28" borderId="15" xfId="0" applyNumberFormat="1" applyFill="1" applyBorder="1" applyProtection="1">
      <alignment vertical="center"/>
      <protection locked="0"/>
    </xf>
    <xf numFmtId="0" fontId="55" fillId="0" borderId="64" xfId="0" applyFont="1" applyBorder="1" applyAlignment="1">
      <alignment horizontal="distributed" vertical="center" justifyLastLine="1"/>
    </xf>
    <xf numFmtId="0" fontId="55" fillId="0" borderId="65" xfId="0" applyFont="1" applyBorder="1" applyAlignment="1">
      <alignment horizontal="distributed" vertical="center" justifyLastLine="1"/>
    </xf>
    <xf numFmtId="0" fontId="31" fillId="0" borderId="0" xfId="42" applyFont="1" applyAlignment="1">
      <alignment vertical="center"/>
    </xf>
    <xf numFmtId="0" fontId="37" fillId="0" borderId="0" xfId="0" applyFont="1" applyAlignment="1">
      <alignment horizontal="right" vertical="center"/>
    </xf>
    <xf numFmtId="0" fontId="56" fillId="0" borderId="0" xfId="43" applyFont="1" applyAlignment="1">
      <alignment horizontal="center" vertical="center"/>
    </xf>
    <xf numFmtId="0" fontId="20" fillId="0" borderId="0" xfId="42" applyFont="1" applyFill="1" applyBorder="1" applyAlignment="1">
      <alignment horizontal="center" vertical="center"/>
    </xf>
    <xf numFmtId="0" fontId="1" fillId="0" borderId="17" xfId="0" applyFont="1" applyBorder="1" applyAlignment="1">
      <alignment horizontal="left" vertical="center"/>
    </xf>
    <xf numFmtId="0" fontId="1" fillId="0" borderId="16" xfId="0" applyFont="1" applyBorder="1" applyAlignment="1">
      <alignment horizontal="left" vertical="center"/>
    </xf>
    <xf numFmtId="0" fontId="0" fillId="0" borderId="15" xfId="0" applyBorder="1" applyAlignment="1">
      <alignment horizontal="center" vertical="center"/>
    </xf>
    <xf numFmtId="0" fontId="58" fillId="0" borderId="0" xfId="0" applyFont="1" applyFill="1" applyBorder="1" applyAlignment="1">
      <alignment vertical="center" wrapText="1"/>
    </xf>
    <xf numFmtId="0" fontId="3" fillId="0" borderId="0" xfId="0" applyFont="1">
      <alignment vertical="center"/>
    </xf>
    <xf numFmtId="0" fontId="59" fillId="0" borderId="63" xfId="0" applyFont="1" applyFill="1" applyBorder="1" applyAlignment="1">
      <alignment horizontal="center" vertical="center"/>
    </xf>
    <xf numFmtId="0" fontId="59" fillId="0" borderId="83" xfId="0" applyFont="1" applyFill="1" applyBorder="1" applyAlignment="1">
      <alignment horizontal="center" vertical="center" wrapText="1"/>
    </xf>
    <xf numFmtId="0" fontId="59" fillId="0" borderId="84" xfId="0" applyFont="1" applyFill="1" applyBorder="1" applyAlignment="1">
      <alignment horizontal="center" vertical="center" wrapText="1"/>
    </xf>
    <xf numFmtId="0" fontId="62" fillId="0" borderId="22" xfId="0" applyFont="1" applyFill="1" applyBorder="1" applyAlignment="1">
      <alignment vertical="center"/>
    </xf>
    <xf numFmtId="0" fontId="62" fillId="0" borderId="86" xfId="0" applyFont="1" applyFill="1" applyBorder="1" applyAlignment="1">
      <alignment horizontal="center" vertical="center"/>
    </xf>
    <xf numFmtId="0" fontId="62" fillId="0" borderId="42" xfId="0" applyFont="1" applyFill="1" applyBorder="1" applyAlignment="1">
      <alignment horizontal="center" vertical="center"/>
    </xf>
    <xf numFmtId="0" fontId="62" fillId="0" borderId="14" xfId="0" applyFont="1" applyFill="1" applyBorder="1" applyAlignment="1">
      <alignment vertical="center"/>
    </xf>
    <xf numFmtId="0" fontId="62" fillId="0" borderId="87" xfId="0" applyFont="1" applyFill="1" applyBorder="1" applyAlignment="1">
      <alignment horizontal="center" vertical="center"/>
    </xf>
    <xf numFmtId="0" fontId="62" fillId="0" borderId="40" xfId="0" applyFont="1" applyFill="1" applyBorder="1" applyAlignment="1">
      <alignment horizontal="center" vertical="center"/>
    </xf>
    <xf numFmtId="0" fontId="62" fillId="0" borderId="23" xfId="0" applyFont="1" applyFill="1" applyBorder="1" applyAlignment="1">
      <alignment vertical="center"/>
    </xf>
    <xf numFmtId="0" fontId="62" fillId="0" borderId="10" xfId="0" applyFont="1" applyFill="1" applyBorder="1" applyAlignment="1">
      <alignment horizontal="center" vertical="center"/>
    </xf>
    <xf numFmtId="0" fontId="63" fillId="0" borderId="10" xfId="0" applyFont="1" applyFill="1" applyBorder="1">
      <alignment vertical="center"/>
    </xf>
    <xf numFmtId="0" fontId="62" fillId="0" borderId="10" xfId="0" applyFont="1" applyFill="1" applyBorder="1">
      <alignment vertical="center"/>
    </xf>
    <xf numFmtId="0" fontId="62" fillId="0" borderId="0" xfId="0" applyFont="1">
      <alignment vertical="center"/>
    </xf>
    <xf numFmtId="0" fontId="62" fillId="0" borderId="13" xfId="0" applyFont="1" applyFill="1" applyBorder="1" applyAlignment="1">
      <alignment horizontal="center" vertical="center"/>
    </xf>
    <xf numFmtId="0" fontId="62" fillId="0" borderId="22" xfId="0" applyFont="1" applyFill="1" applyBorder="1" applyAlignment="1">
      <alignment horizontal="right" vertical="center"/>
    </xf>
    <xf numFmtId="0" fontId="62" fillId="0" borderId="12" xfId="0" applyFont="1" applyFill="1" applyBorder="1" applyAlignment="1">
      <alignment horizontal="center" vertical="center"/>
    </xf>
    <xf numFmtId="49" fontId="62" fillId="0" borderId="10" xfId="0" applyNumberFormat="1" applyFont="1" applyFill="1" applyBorder="1" applyAlignment="1">
      <alignment horizontal="center" vertical="center"/>
    </xf>
    <xf numFmtId="0" fontId="63" fillId="0" borderId="14" xfId="0" applyFont="1" applyFill="1" applyBorder="1" applyAlignment="1">
      <alignment vertical="center"/>
    </xf>
    <xf numFmtId="0" fontId="63" fillId="0" borderId="23" xfId="0" applyFont="1" applyFill="1" applyBorder="1" applyAlignment="1">
      <alignment horizontal="left" vertical="center" shrinkToFit="1"/>
    </xf>
    <xf numFmtId="0" fontId="63" fillId="0" borderId="87" xfId="0" applyFont="1" applyFill="1" applyBorder="1" applyAlignment="1">
      <alignment horizontal="center" vertical="center"/>
    </xf>
    <xf numFmtId="0" fontId="62" fillId="0" borderId="16" xfId="0" applyFont="1" applyFill="1" applyBorder="1" applyAlignment="1">
      <alignment horizontal="center" vertical="center"/>
    </xf>
    <xf numFmtId="0" fontId="62" fillId="0" borderId="11" xfId="0" applyFont="1" applyFill="1" applyBorder="1" applyAlignment="1">
      <alignment horizontal="center" vertical="center"/>
    </xf>
    <xf numFmtId="0" fontId="62" fillId="0" borderId="74" xfId="0" applyFont="1" applyFill="1" applyBorder="1" applyAlignment="1">
      <alignment horizontal="center" vertical="center"/>
    </xf>
    <xf numFmtId="49" fontId="62" fillId="0" borderId="88" xfId="0" applyNumberFormat="1" applyFont="1" applyFill="1" applyBorder="1" applyAlignment="1">
      <alignment horizontal="center" vertical="center"/>
    </xf>
    <xf numFmtId="0" fontId="62" fillId="0" borderId="89" xfId="0" applyFont="1" applyFill="1" applyBorder="1" applyAlignment="1">
      <alignment vertical="center"/>
    </xf>
    <xf numFmtId="0" fontId="62" fillId="0" borderId="46" xfId="0" applyFont="1" applyFill="1" applyBorder="1" applyAlignment="1">
      <alignment vertical="center"/>
    </xf>
    <xf numFmtId="0" fontId="62" fillId="0" borderId="90"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0" xfId="0" applyFont="1" applyBorder="1">
      <alignment vertical="center"/>
    </xf>
    <xf numFmtId="0" fontId="62" fillId="0" borderId="0" xfId="0" applyFont="1" applyBorder="1" applyAlignment="1">
      <alignment horizontal="center" vertical="center"/>
    </xf>
    <xf numFmtId="0" fontId="3" fillId="0" borderId="0" xfId="0" applyFont="1" applyAlignment="1">
      <alignment horizontal="center" vertical="center"/>
    </xf>
    <xf numFmtId="0" fontId="20" fillId="31" borderId="14" xfId="0" applyFont="1" applyFill="1" applyBorder="1" applyAlignment="1">
      <alignment vertical="center"/>
    </xf>
    <xf numFmtId="0" fontId="32" fillId="31" borderId="14" xfId="0" applyFont="1" applyFill="1" applyBorder="1" applyAlignment="1">
      <alignment vertical="center" wrapText="1"/>
    </xf>
    <xf numFmtId="0" fontId="20" fillId="31" borderId="14" xfId="0" applyFont="1" applyFill="1" applyBorder="1" applyAlignment="1">
      <alignment vertical="center" wrapText="1"/>
    </xf>
    <xf numFmtId="0" fontId="32" fillId="31" borderId="14" xfId="0" applyFont="1" applyFill="1" applyBorder="1" applyAlignment="1">
      <alignment vertical="center"/>
    </xf>
    <xf numFmtId="0" fontId="32" fillId="31" borderId="14" xfId="0" applyFont="1" applyFill="1" applyBorder="1" applyAlignment="1">
      <alignment horizontal="left" vertical="center" wrapText="1"/>
    </xf>
    <xf numFmtId="0" fontId="20" fillId="0" borderId="0" xfId="42" applyFont="1" applyAlignment="1">
      <alignment vertical="center"/>
    </xf>
    <xf numFmtId="0" fontId="20" fillId="0" borderId="0" xfId="42" applyFont="1" applyFill="1" applyBorder="1" applyAlignment="1">
      <alignment horizontal="left" vertical="top" wrapText="1"/>
    </xf>
    <xf numFmtId="0" fontId="1" fillId="0" borderId="0" xfId="0" applyFont="1">
      <alignment vertical="center"/>
    </xf>
    <xf numFmtId="0" fontId="1" fillId="0" borderId="10" xfId="0" applyFont="1" applyBorder="1" applyAlignment="1">
      <alignment horizontal="center" vertical="center"/>
    </xf>
    <xf numFmtId="0" fontId="1" fillId="0" borderId="0" xfId="0" applyFont="1" applyFill="1" applyBorder="1" applyAlignment="1">
      <alignment horizontal="center" vertical="center"/>
    </xf>
    <xf numFmtId="0" fontId="1" fillId="0" borderId="21" xfId="0" applyFont="1" applyBorder="1" applyAlignment="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left" vertical="center"/>
    </xf>
    <xf numFmtId="0" fontId="0" fillId="0" borderId="11" xfId="0" applyFont="1" applyFill="1" applyBorder="1" applyAlignment="1">
      <alignment vertical="center" wrapText="1"/>
    </xf>
    <xf numFmtId="0" fontId="1" fillId="0" borderId="0" xfId="0" applyFont="1" applyFill="1" applyBorder="1" applyAlignment="1">
      <alignment vertical="center"/>
    </xf>
    <xf numFmtId="0" fontId="0" fillId="0" borderId="10" xfId="0" applyFont="1" applyFill="1" applyBorder="1" applyAlignment="1">
      <alignment horizontal="left" vertical="center"/>
    </xf>
    <xf numFmtId="0" fontId="1" fillId="0" borderId="17" xfId="48" applyFont="1" applyFill="1" applyBorder="1">
      <alignment vertical="center"/>
    </xf>
    <xf numFmtId="0" fontId="1" fillId="0" borderId="20" xfId="48" applyFont="1" applyFill="1" applyBorder="1">
      <alignment vertical="center"/>
    </xf>
    <xf numFmtId="0" fontId="1" fillId="0" borderId="18" xfId="48" applyFont="1" applyFill="1" applyBorder="1">
      <alignment vertical="center"/>
    </xf>
    <xf numFmtId="0" fontId="1" fillId="0" borderId="0" xfId="0" applyFont="1" applyFill="1">
      <alignment vertical="center"/>
    </xf>
    <xf numFmtId="0" fontId="0" fillId="0" borderId="12" xfId="48" applyFont="1" applyFill="1" applyBorder="1">
      <alignment vertical="center"/>
    </xf>
    <xf numFmtId="0" fontId="1" fillId="0" borderId="0" xfId="48" applyFont="1" applyFill="1" applyBorder="1">
      <alignment vertical="center"/>
    </xf>
    <xf numFmtId="0" fontId="1" fillId="0" borderId="24" xfId="48" applyFont="1" applyFill="1" applyBorder="1">
      <alignment vertical="center"/>
    </xf>
    <xf numFmtId="0" fontId="1" fillId="0" borderId="16" xfId="48" applyFont="1" applyFill="1" applyBorder="1">
      <alignment vertical="center"/>
    </xf>
    <xf numFmtId="0" fontId="1" fillId="0" borderId="22" xfId="48" applyFont="1" applyFill="1" applyBorder="1">
      <alignment vertical="center"/>
    </xf>
    <xf numFmtId="0" fontId="1" fillId="0" borderId="19" xfId="48" applyFont="1" applyFill="1" applyBorder="1">
      <alignment vertical="center"/>
    </xf>
    <xf numFmtId="0" fontId="0" fillId="0" borderId="17" xfId="0" applyBorder="1">
      <alignment vertical="center"/>
    </xf>
    <xf numFmtId="0" fontId="0" fillId="0" borderId="12" xfId="0" applyBorder="1">
      <alignment vertical="center"/>
    </xf>
    <xf numFmtId="0" fontId="0" fillId="0" borderId="16" xfId="0" applyBorder="1">
      <alignment vertical="center"/>
    </xf>
    <xf numFmtId="0" fontId="34" fillId="0" borderId="12" xfId="0" applyFont="1" applyFill="1" applyBorder="1">
      <alignment vertical="center"/>
    </xf>
    <xf numFmtId="0" fontId="34" fillId="0" borderId="0" xfId="0" applyFont="1" applyFill="1" applyBorder="1">
      <alignment vertical="center"/>
    </xf>
    <xf numFmtId="0" fontId="34" fillId="0" borderId="24" xfId="0" applyFont="1" applyFill="1" applyBorder="1">
      <alignment vertical="center"/>
    </xf>
    <xf numFmtId="0" fontId="34" fillId="0" borderId="22" xfId="0" applyFont="1" applyFill="1" applyBorder="1">
      <alignment vertical="center"/>
    </xf>
    <xf numFmtId="0" fontId="34" fillId="0" borderId="19" xfId="0" applyFont="1" applyFill="1" applyBorder="1">
      <alignment vertical="center"/>
    </xf>
    <xf numFmtId="0" fontId="34" fillId="0" borderId="16" xfId="0" applyFont="1" applyFill="1" applyBorder="1">
      <alignment vertical="center"/>
    </xf>
    <xf numFmtId="0" fontId="1" fillId="0" borderId="15" xfId="48" applyFont="1" applyFill="1" applyBorder="1" applyAlignment="1">
      <alignment vertical="center" shrinkToFit="1"/>
    </xf>
    <xf numFmtId="0" fontId="0" fillId="0" borderId="14" xfId="48" applyFont="1" applyFill="1" applyBorder="1" applyAlignment="1">
      <alignment horizontal="left" vertical="center"/>
    </xf>
    <xf numFmtId="0" fontId="1" fillId="0" borderId="23" xfId="48" applyFont="1" applyFill="1" applyBorder="1" applyAlignment="1">
      <alignment horizontal="left" vertical="center"/>
    </xf>
    <xf numFmtId="0" fontId="1" fillId="0" borderId="15" xfId="48" applyFont="1" applyFill="1" applyBorder="1" applyAlignment="1">
      <alignment horizontal="left" vertical="center"/>
    </xf>
    <xf numFmtId="0" fontId="1" fillId="0" borderId="14" xfId="48" applyFont="1" applyFill="1" applyBorder="1" applyAlignment="1">
      <alignment vertical="center" shrinkToFit="1"/>
    </xf>
    <xf numFmtId="0" fontId="3" fillId="0" borderId="0" xfId="0" applyFont="1" applyFill="1" applyBorder="1">
      <alignment vertical="center"/>
    </xf>
    <xf numFmtId="0" fontId="1" fillId="0" borderId="12" xfId="48" applyFont="1" applyFill="1" applyBorder="1">
      <alignment vertical="center"/>
    </xf>
    <xf numFmtId="0" fontId="1" fillId="0" borderId="12" xfId="48" applyFont="1" applyFill="1" applyBorder="1" applyAlignment="1">
      <alignment vertical="center" shrinkToFit="1"/>
    </xf>
    <xf numFmtId="0" fontId="1" fillId="0" borderId="16" xfId="48" applyFont="1" applyFill="1" applyBorder="1" applyAlignment="1">
      <alignment vertical="center" shrinkToFit="1"/>
    </xf>
    <xf numFmtId="0" fontId="0" fillId="0" borderId="17" xfId="0" applyFill="1" applyBorder="1">
      <alignment vertical="center"/>
    </xf>
    <xf numFmtId="0" fontId="0" fillId="0" borderId="0" xfId="0" applyFont="1">
      <alignment vertical="center"/>
    </xf>
    <xf numFmtId="0" fontId="0" fillId="0" borderId="0" xfId="0" applyFont="1" applyFill="1" applyBorder="1">
      <alignment vertical="center"/>
    </xf>
    <xf numFmtId="0" fontId="1" fillId="0" borderId="12" xfId="0" applyFont="1" applyBorder="1">
      <alignment vertical="center"/>
    </xf>
    <xf numFmtId="0" fontId="0" fillId="0" borderId="12" xfId="0" applyFont="1" applyBorder="1" applyAlignment="1">
      <alignment horizontal="left" vertical="center"/>
    </xf>
    <xf numFmtId="0" fontId="1" fillId="0" borderId="0" xfId="0" applyFont="1" applyBorder="1" applyAlignment="1">
      <alignment vertical="top" wrapText="1"/>
    </xf>
    <xf numFmtId="0" fontId="1" fillId="0" borderId="24" xfId="0" applyFont="1" applyBorder="1" applyAlignment="1">
      <alignment vertical="top" wrapText="1"/>
    </xf>
    <xf numFmtId="0" fontId="50" fillId="0" borderId="12" xfId="0" applyFont="1" applyBorder="1" applyAlignment="1">
      <alignment horizontal="right" vertical="center"/>
    </xf>
    <xf numFmtId="0" fontId="1" fillId="0" borderId="0" xfId="0" applyFont="1" applyBorder="1">
      <alignment vertical="center"/>
    </xf>
    <xf numFmtId="0" fontId="1" fillId="0" borderId="24" xfId="0" applyFont="1" applyBorder="1">
      <alignment vertical="center"/>
    </xf>
    <xf numFmtId="0" fontId="1" fillId="0" borderId="16" xfId="0" applyFont="1" applyBorder="1">
      <alignment vertical="center"/>
    </xf>
    <xf numFmtId="0" fontId="3" fillId="0" borderId="0" xfId="0" applyFont="1" applyFill="1">
      <alignment vertical="center"/>
    </xf>
    <xf numFmtId="0" fontId="0" fillId="0" borderId="0" xfId="0" applyFont="1" applyFill="1">
      <alignment vertical="center"/>
    </xf>
    <xf numFmtId="0" fontId="67" fillId="0" borderId="0" xfId="0" applyFont="1" applyAlignment="1" applyProtection="1">
      <alignment vertical="center"/>
      <protection locked="0"/>
    </xf>
    <xf numFmtId="0" fontId="67" fillId="0" borderId="10" xfId="0" applyFont="1" applyBorder="1" applyAlignment="1" applyProtection="1">
      <alignment vertical="center"/>
      <protection locked="0"/>
    </xf>
    <xf numFmtId="0" fontId="67" fillId="0" borderId="14" xfId="0" applyFont="1" applyBorder="1" applyAlignment="1" applyProtection="1">
      <alignment vertical="center" textRotation="255"/>
      <protection locked="0"/>
    </xf>
    <xf numFmtId="0" fontId="67" fillId="0" borderId="23" xfId="0" applyFont="1" applyBorder="1" applyAlignment="1" applyProtection="1">
      <alignment vertical="center"/>
      <protection locked="0"/>
    </xf>
    <xf numFmtId="0" fontId="67" fillId="0" borderId="15" xfId="0" applyFont="1" applyBorder="1" applyAlignment="1" applyProtection="1">
      <alignment vertical="center"/>
      <protection locked="0"/>
    </xf>
    <xf numFmtId="0" fontId="67" fillId="0" borderId="11" xfId="0" applyFont="1" applyBorder="1" applyAlignment="1" applyProtection="1">
      <alignment vertical="center"/>
      <protection locked="0"/>
    </xf>
    <xf numFmtId="0" fontId="67" fillId="0" borderId="20" xfId="0" applyFont="1" applyBorder="1" applyAlignment="1" applyProtection="1">
      <alignment vertical="center"/>
      <protection locked="0"/>
    </xf>
    <xf numFmtId="0" fontId="67" fillId="0" borderId="18" xfId="0" applyFont="1" applyBorder="1" applyAlignment="1" applyProtection="1">
      <alignment vertical="center"/>
      <protection locked="0"/>
    </xf>
    <xf numFmtId="0" fontId="67" fillId="0" borderId="13" xfId="0" applyFont="1" applyBorder="1" applyAlignment="1" applyProtection="1">
      <alignment vertical="center"/>
      <protection locked="0"/>
    </xf>
    <xf numFmtId="0" fontId="67" fillId="0" borderId="0" xfId="0" applyFont="1" applyBorder="1" applyAlignment="1" applyProtection="1">
      <alignment vertical="center"/>
      <protection locked="0"/>
    </xf>
    <xf numFmtId="0" fontId="67" fillId="0" borderId="24" xfId="0" applyFont="1" applyBorder="1" applyAlignment="1" applyProtection="1">
      <alignment vertical="center"/>
      <protection locked="0"/>
    </xf>
    <xf numFmtId="0" fontId="67" fillId="0" borderId="22" xfId="0" applyFont="1" applyBorder="1" applyAlignment="1" applyProtection="1">
      <alignment vertical="center"/>
      <protection locked="0"/>
    </xf>
    <xf numFmtId="0" fontId="67" fillId="0" borderId="19" xfId="0" applyFont="1" applyBorder="1" applyAlignment="1" applyProtection="1">
      <alignment vertical="center"/>
      <protection locked="0"/>
    </xf>
    <xf numFmtId="0" fontId="67" fillId="0" borderId="21" xfId="0" applyFont="1" applyBorder="1" applyAlignment="1" applyProtection="1">
      <alignment vertical="center"/>
      <protection locked="0"/>
    </xf>
    <xf numFmtId="0" fontId="67" fillId="0" borderId="10" xfId="0" applyFont="1" applyBorder="1" applyAlignment="1" applyProtection="1">
      <alignment horizontal="center" vertical="center"/>
      <protection locked="0"/>
    </xf>
    <xf numFmtId="0" fontId="67" fillId="0" borderId="14" xfId="0" applyFont="1" applyBorder="1" applyAlignment="1" applyProtection="1">
      <alignment vertical="center"/>
      <protection locked="0"/>
    </xf>
    <xf numFmtId="0" fontId="67" fillId="0" borderId="10" xfId="0" applyFont="1" applyBorder="1" applyAlignment="1" applyProtection="1">
      <alignment vertical="center" shrinkToFit="1"/>
      <protection locked="0"/>
    </xf>
    <xf numFmtId="0" fontId="67" fillId="0" borderId="14" xfId="0" applyFont="1" applyBorder="1" applyAlignment="1" applyProtection="1">
      <alignment horizontal="center" vertical="center"/>
      <protection locked="0"/>
    </xf>
    <xf numFmtId="0" fontId="67" fillId="0" borderId="15" xfId="0" applyFont="1" applyBorder="1" applyAlignment="1" applyProtection="1">
      <alignment horizontal="center" vertical="center"/>
      <protection locked="0"/>
    </xf>
    <xf numFmtId="180" fontId="67" fillId="0" borderId="22" xfId="0" applyNumberFormat="1" applyFont="1" applyBorder="1" applyAlignment="1" applyProtection="1">
      <alignment vertical="center" shrinkToFit="1"/>
    </xf>
    <xf numFmtId="0" fontId="67" fillId="0" borderId="94" xfId="0" applyFont="1" applyBorder="1" applyAlignment="1" applyProtection="1">
      <alignment vertical="center"/>
      <protection locked="0"/>
    </xf>
    <xf numFmtId="0" fontId="67" fillId="0" borderId="92" xfId="0" applyFont="1" applyBorder="1" applyAlignment="1" applyProtection="1">
      <alignment vertical="center"/>
      <protection locked="0"/>
    </xf>
    <xf numFmtId="0" fontId="67" fillId="0" borderId="93" xfId="0" applyFont="1" applyBorder="1" applyAlignment="1" applyProtection="1">
      <alignment vertical="center"/>
      <protection locked="0"/>
    </xf>
    <xf numFmtId="0" fontId="67" fillId="0" borderId="11" xfId="0" applyFont="1" applyBorder="1" applyAlignment="1" applyProtection="1">
      <alignment horizontal="center" vertical="center"/>
      <protection locked="0"/>
    </xf>
    <xf numFmtId="0" fontId="67" fillId="0" borderId="20" xfId="0" applyFont="1" applyBorder="1" applyAlignment="1" applyProtection="1">
      <alignment horizontal="center" vertical="center"/>
      <protection locked="0"/>
    </xf>
    <xf numFmtId="0" fontId="70" fillId="0" borderId="0" xfId="0" applyFont="1" applyAlignment="1" applyProtection="1">
      <alignment vertical="center"/>
      <protection locked="0"/>
    </xf>
    <xf numFmtId="0" fontId="70" fillId="0" borderId="0" xfId="0" applyFont="1" applyBorder="1" applyAlignment="1" applyProtection="1">
      <alignment vertical="center"/>
      <protection locked="0"/>
    </xf>
    <xf numFmtId="0" fontId="70" fillId="0" borderId="0" xfId="0" applyFont="1" applyBorder="1" applyAlignment="1" applyProtection="1">
      <alignment horizontal="center" vertical="center"/>
      <protection locked="0"/>
    </xf>
    <xf numFmtId="0" fontId="70" fillId="0" borderId="0" xfId="0" applyFont="1" applyBorder="1" applyAlignment="1" applyProtection="1">
      <alignment horizontal="left" vertical="center"/>
      <protection locked="0"/>
    </xf>
    <xf numFmtId="0" fontId="1" fillId="0" borderId="0" xfId="0" applyFont="1" applyFill="1" applyAlignment="1">
      <alignment vertical="center"/>
    </xf>
    <xf numFmtId="0" fontId="49" fillId="0" borderId="0" xfId="0" applyFont="1" applyFill="1" applyAlignment="1">
      <alignment vertical="center"/>
    </xf>
    <xf numFmtId="0" fontId="1" fillId="0" borderId="22" xfId="0" applyFont="1" applyFill="1" applyBorder="1" applyAlignment="1">
      <alignment horizontal="left" vertical="center"/>
    </xf>
    <xf numFmtId="0" fontId="71" fillId="0" borderId="0" xfId="0" applyFont="1" applyFill="1" applyAlignment="1">
      <alignment vertical="center"/>
    </xf>
    <xf numFmtId="0" fontId="1" fillId="0" borderId="13" xfId="0" applyFont="1" applyFill="1" applyBorder="1" applyAlignment="1">
      <alignment horizontal="left" vertical="center"/>
    </xf>
    <xf numFmtId="0" fontId="1" fillId="0" borderId="0" xfId="0" applyFont="1" applyFill="1" applyBorder="1" applyAlignment="1">
      <alignment horizontal="left" vertical="center"/>
    </xf>
    <xf numFmtId="0" fontId="1" fillId="0" borderId="24" xfId="0" applyFont="1" applyFill="1" applyBorder="1" applyAlignment="1">
      <alignment horizontal="left" vertical="center"/>
    </xf>
    <xf numFmtId="0" fontId="0" fillId="0" borderId="13" xfId="0" applyFont="1" applyFill="1" applyBorder="1" applyAlignment="1">
      <alignment horizontal="left" vertical="center"/>
    </xf>
    <xf numFmtId="0" fontId="1" fillId="0" borderId="24" xfId="0" applyFont="1" applyFill="1" applyBorder="1" applyAlignment="1">
      <alignment vertical="center"/>
    </xf>
    <xf numFmtId="0" fontId="1" fillId="0" borderId="20" xfId="0" applyFont="1" applyFill="1" applyBorder="1" applyAlignment="1">
      <alignment vertical="center"/>
    </xf>
    <xf numFmtId="0" fontId="1" fillId="0" borderId="18" xfId="0" applyFont="1" applyFill="1" applyBorder="1" applyAlignment="1">
      <alignment vertical="center"/>
    </xf>
    <xf numFmtId="0" fontId="1" fillId="0" borderId="23" xfId="0" applyFont="1" applyFill="1" applyBorder="1" applyAlignment="1">
      <alignment vertical="center"/>
    </xf>
    <xf numFmtId="0" fontId="0" fillId="0" borderId="14" xfId="0" applyFont="1" applyFill="1" applyBorder="1" applyAlignment="1">
      <alignment vertical="center"/>
    </xf>
    <xf numFmtId="0" fontId="0" fillId="0" borderId="0" xfId="0" applyFont="1" applyFill="1" applyAlignment="1">
      <alignment vertical="center"/>
    </xf>
    <xf numFmtId="0" fontId="1" fillId="0" borderId="14" xfId="0" applyFont="1" applyFill="1" applyBorder="1" applyAlignment="1">
      <alignment horizontal="left" vertical="center"/>
    </xf>
    <xf numFmtId="0" fontId="1" fillId="0" borderId="23" xfId="0" applyFont="1" applyFill="1" applyBorder="1" applyAlignment="1">
      <alignment horizontal="left" vertical="center"/>
    </xf>
    <xf numFmtId="0" fontId="1" fillId="0" borderId="15" xfId="0" applyFont="1" applyFill="1" applyBorder="1" applyAlignment="1">
      <alignment horizontal="left" vertical="center"/>
    </xf>
    <xf numFmtId="176" fontId="1" fillId="0" borderId="14" xfId="0" applyNumberFormat="1" applyFont="1" applyFill="1" applyBorder="1" applyAlignment="1">
      <alignment vertical="center"/>
    </xf>
    <xf numFmtId="176" fontId="0" fillId="0" borderId="23" xfId="0" applyNumberFormat="1" applyFill="1" applyBorder="1" applyAlignment="1">
      <alignment vertical="center"/>
    </xf>
    <xf numFmtId="176" fontId="0" fillId="0" borderId="15" xfId="0" applyNumberFormat="1" applyFill="1" applyBorder="1" applyAlignment="1">
      <alignment vertical="center"/>
    </xf>
    <xf numFmtId="0" fontId="51" fillId="0" borderId="23" xfId="0" applyFont="1" applyFill="1" applyBorder="1" applyAlignment="1">
      <alignment vertical="center"/>
    </xf>
    <xf numFmtId="0" fontId="1" fillId="0" borderId="15" xfId="0" applyFont="1" applyFill="1" applyBorder="1" applyAlignment="1">
      <alignment vertical="center" shrinkToFit="1"/>
    </xf>
    <xf numFmtId="181" fontId="1" fillId="0" borderId="14" xfId="0" applyNumberFormat="1" applyFont="1" applyFill="1" applyBorder="1" applyAlignment="1">
      <alignment vertical="center"/>
    </xf>
    <xf numFmtId="181" fontId="0" fillId="0" borderId="23" xfId="0" applyNumberFormat="1" applyFill="1" applyBorder="1" applyAlignment="1">
      <alignment vertical="center"/>
    </xf>
    <xf numFmtId="181" fontId="0" fillId="0" borderId="15" xfId="0" applyNumberFormat="1" applyFill="1" applyBorder="1" applyAlignment="1">
      <alignment vertical="center"/>
    </xf>
    <xf numFmtId="0" fontId="51" fillId="0" borderId="21" xfId="0" applyFont="1" applyFill="1" applyBorder="1" applyAlignment="1">
      <alignment vertical="center"/>
    </xf>
    <xf numFmtId="0" fontId="1" fillId="0" borderId="22" xfId="0" applyFont="1" applyFill="1" applyBorder="1" applyAlignment="1">
      <alignment vertical="center"/>
    </xf>
    <xf numFmtId="0" fontId="1" fillId="0" borderId="13" xfId="0" applyFont="1" applyFill="1" applyBorder="1" applyAlignment="1">
      <alignment vertical="center"/>
    </xf>
    <xf numFmtId="0" fontId="1" fillId="0" borderId="19" xfId="0" applyFont="1" applyFill="1" applyBorder="1" applyAlignment="1">
      <alignment vertical="center"/>
    </xf>
    <xf numFmtId="0" fontId="1" fillId="0" borderId="20" xfId="0" applyFont="1" applyFill="1" applyBorder="1" applyAlignment="1">
      <alignment vertical="center" shrinkToFit="1"/>
    </xf>
    <xf numFmtId="0" fontId="0" fillId="0" borderId="20" xfId="0" applyFont="1" applyFill="1" applyBorder="1" applyAlignment="1">
      <alignment vertical="center"/>
    </xf>
    <xf numFmtId="0" fontId="1" fillId="0" borderId="0" xfId="0" applyFont="1" applyFill="1" applyBorder="1" applyAlignment="1">
      <alignment vertical="center" shrinkToFit="1"/>
    </xf>
    <xf numFmtId="0" fontId="1" fillId="0" borderId="0" xfId="0" applyFont="1" applyFill="1" applyBorder="1" applyAlignment="1">
      <alignment horizontal="right" vertical="center"/>
    </xf>
    <xf numFmtId="176" fontId="0" fillId="0" borderId="0" xfId="0" applyNumberFormat="1" applyFill="1" applyAlignment="1">
      <alignment vertical="center"/>
    </xf>
    <xf numFmtId="0" fontId="50" fillId="0" borderId="0" xfId="0" applyFont="1" applyFill="1" applyAlignment="1">
      <alignment horizontal="left" vertical="center"/>
    </xf>
    <xf numFmtId="0" fontId="1" fillId="0" borderId="0" xfId="0" applyFont="1" applyFill="1" applyAlignment="1">
      <alignment horizontal="left" vertical="center"/>
    </xf>
    <xf numFmtId="0" fontId="50" fillId="0" borderId="0" xfId="0" applyFont="1" applyFill="1" applyAlignment="1">
      <alignment vertical="center"/>
    </xf>
    <xf numFmtId="0" fontId="50" fillId="0" borderId="0" xfId="0" applyFont="1" applyFill="1">
      <alignment vertical="center"/>
    </xf>
    <xf numFmtId="0" fontId="72" fillId="0" borderId="0" xfId="0" applyFont="1" applyFill="1" applyAlignment="1">
      <alignment vertical="center"/>
    </xf>
    <xf numFmtId="0" fontId="1" fillId="0" borderId="34" xfId="0" applyFont="1" applyBorder="1" applyAlignment="1">
      <alignment horizontal="right" vertical="center"/>
    </xf>
    <xf numFmtId="0" fontId="0" fillId="0" borderId="39"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28" fillId="0" borderId="0" xfId="51" applyFont="1" applyFill="1" applyProtection="1"/>
    <xf numFmtId="0" fontId="22" fillId="0" borderId="0" xfId="51" applyFill="1" applyProtection="1"/>
    <xf numFmtId="0" fontId="80" fillId="0" borderId="0" xfId="51" applyFont="1" applyFill="1" applyBorder="1" applyAlignment="1" applyProtection="1">
      <alignment horizontal="center" vertical="center"/>
    </xf>
    <xf numFmtId="38" fontId="79" fillId="0" borderId="0" xfId="52" applyFont="1" applyFill="1" applyProtection="1"/>
    <xf numFmtId="0" fontId="79" fillId="0" borderId="0" xfId="51" applyFont="1" applyFill="1" applyProtection="1"/>
    <xf numFmtId="0" fontId="22" fillId="0" borderId="0" xfId="51" applyFill="1" applyAlignment="1" applyProtection="1">
      <alignment horizontal="right"/>
    </xf>
    <xf numFmtId="0" fontId="22" fillId="0" borderId="0" xfId="51" applyFill="1" applyAlignment="1" applyProtection="1">
      <alignment horizontal="left"/>
    </xf>
    <xf numFmtId="0" fontId="22" fillId="0" borderId="0" xfId="51" applyFont="1" applyFill="1" applyBorder="1" applyAlignment="1" applyProtection="1">
      <alignment horizontal="right" vertical="center"/>
    </xf>
    <xf numFmtId="0" fontId="22" fillId="0" borderId="0" xfId="51" applyFill="1" applyBorder="1" applyAlignment="1" applyProtection="1">
      <alignment horizontal="right"/>
    </xf>
    <xf numFmtId="0" fontId="78" fillId="0" borderId="0" xfId="51" applyFont="1" applyFill="1" applyBorder="1" applyAlignment="1" applyProtection="1">
      <alignment horizontal="center" vertical="center" wrapText="1"/>
    </xf>
    <xf numFmtId="38" fontId="79" fillId="0" borderId="0" xfId="52" applyFont="1" applyFill="1" applyAlignment="1" applyProtection="1">
      <alignment vertical="center"/>
    </xf>
    <xf numFmtId="0" fontId="79" fillId="0" borderId="0" xfId="51" applyFont="1" applyFill="1" applyAlignment="1" applyProtection="1">
      <alignment vertical="center"/>
    </xf>
    <xf numFmtId="0" fontId="22" fillId="0" borderId="0" xfId="51" applyFill="1" applyAlignment="1" applyProtection="1">
      <alignment vertical="center"/>
    </xf>
    <xf numFmtId="0" fontId="78" fillId="0" borderId="59" xfId="51" applyFont="1" applyFill="1" applyBorder="1" applyAlignment="1" applyProtection="1">
      <alignment horizontal="center" wrapText="1"/>
    </xf>
    <xf numFmtId="0" fontId="81" fillId="0" borderId="0" xfId="51" applyFont="1" applyFill="1" applyBorder="1" applyAlignment="1" applyProtection="1">
      <alignment horizontal="center" wrapText="1"/>
    </xf>
    <xf numFmtId="0" fontId="78" fillId="0" borderId="0" xfId="51" applyFont="1" applyFill="1" applyBorder="1" applyAlignment="1" applyProtection="1">
      <alignment vertical="center"/>
    </xf>
    <xf numFmtId="0" fontId="22" fillId="0" borderId="0" xfId="51" applyFill="1" applyBorder="1" applyAlignment="1" applyProtection="1">
      <alignment horizontal="center" vertical="center" wrapText="1"/>
    </xf>
    <xf numFmtId="0" fontId="22" fillId="0" borderId="24" xfId="51" applyFill="1" applyBorder="1" applyAlignment="1" applyProtection="1">
      <alignment horizontal="center" vertical="center" wrapText="1"/>
    </xf>
    <xf numFmtId="0" fontId="79" fillId="0" borderId="137" xfId="51" applyFont="1" applyFill="1" applyBorder="1" applyAlignment="1" applyProtection="1">
      <alignment horizontal="center" vertical="center" wrapText="1"/>
    </xf>
    <xf numFmtId="0" fontId="79" fillId="0" borderId="137" xfId="51" applyFont="1" applyFill="1" applyBorder="1" applyAlignment="1" applyProtection="1">
      <alignment horizontal="center" vertical="center" shrinkToFit="1"/>
    </xf>
    <xf numFmtId="0" fontId="83" fillId="0" borderId="138" xfId="51" applyFont="1" applyFill="1" applyBorder="1" applyAlignment="1" applyProtection="1">
      <alignment horizontal="center" vertical="center" wrapText="1"/>
    </xf>
    <xf numFmtId="0" fontId="81" fillId="0" borderId="12" xfId="51" applyFont="1" applyFill="1" applyBorder="1" applyAlignment="1" applyProtection="1">
      <alignment horizontal="center" wrapText="1"/>
    </xf>
    <xf numFmtId="0" fontId="78" fillId="0" borderId="17" xfId="51" applyFont="1" applyFill="1" applyBorder="1" applyAlignment="1" applyProtection="1">
      <alignment vertical="center"/>
    </xf>
    <xf numFmtId="0" fontId="63" fillId="0" borderId="0" xfId="51" applyFont="1" applyFill="1" applyAlignment="1" applyProtection="1">
      <alignment vertical="center"/>
    </xf>
    <xf numFmtId="38" fontId="79" fillId="0" borderId="0" xfId="52" applyFont="1" applyFill="1" applyAlignment="1" applyProtection="1">
      <alignment vertical="center" shrinkToFit="1"/>
    </xf>
    <xf numFmtId="0" fontId="78" fillId="0" borderId="26" xfId="51" applyFont="1" applyFill="1" applyBorder="1" applyAlignment="1" applyProtection="1">
      <alignment horizontal="center" vertical="center" wrapText="1"/>
    </xf>
    <xf numFmtId="38" fontId="85" fillId="0" borderId="119" xfId="52" applyFont="1" applyFill="1" applyBorder="1" applyAlignment="1" applyProtection="1">
      <alignment horizontal="right" vertical="center" wrapText="1"/>
    </xf>
    <xf numFmtId="38" fontId="79" fillId="0" borderId="139" xfId="52" applyFont="1" applyFill="1" applyBorder="1" applyAlignment="1" applyProtection="1">
      <alignment horizontal="right" vertical="center" wrapText="1"/>
    </xf>
    <xf numFmtId="38" fontId="79" fillId="0" borderId="140" xfId="52" applyFont="1" applyFill="1" applyBorder="1" applyAlignment="1" applyProtection="1">
      <alignment horizontal="right" vertical="center" wrapText="1"/>
    </xf>
    <xf numFmtId="38" fontId="79" fillId="0" borderId="26" xfId="52" applyNumberFormat="1" applyFont="1" applyFill="1" applyBorder="1" applyAlignment="1" applyProtection="1">
      <alignment horizontal="right" vertical="center" wrapText="1"/>
    </xf>
    <xf numFmtId="38" fontId="86" fillId="0" borderId="119" xfId="52" applyFont="1" applyFill="1" applyBorder="1" applyAlignment="1" applyProtection="1">
      <alignment horizontal="right" vertical="center" wrapText="1"/>
    </xf>
    <xf numFmtId="38" fontId="79" fillId="0" borderId="121" xfId="52" applyFont="1" applyFill="1" applyBorder="1" applyAlignment="1" applyProtection="1">
      <alignment horizontal="right" vertical="center" wrapText="1"/>
      <protection locked="0"/>
    </xf>
    <xf numFmtId="38" fontId="79" fillId="0" borderId="26" xfId="52" applyFont="1" applyFill="1" applyBorder="1" applyAlignment="1" applyProtection="1">
      <alignment horizontal="right" vertical="center" wrapText="1"/>
      <protection locked="0"/>
    </xf>
    <xf numFmtId="38" fontId="86" fillId="0" borderId="26" xfId="52" applyFont="1" applyFill="1" applyBorder="1" applyAlignment="1" applyProtection="1">
      <alignment horizontal="right" vertical="center" wrapText="1"/>
    </xf>
    <xf numFmtId="38" fontId="79" fillId="0" borderId="12" xfId="52" applyFont="1" applyFill="1" applyBorder="1" applyAlignment="1" applyProtection="1">
      <alignment horizontal="right" vertical="center" wrapText="1"/>
    </xf>
    <xf numFmtId="0" fontId="78" fillId="0" borderId="141" xfId="51" applyFont="1" applyFill="1" applyBorder="1" applyAlignment="1" applyProtection="1">
      <alignment vertical="center"/>
    </xf>
    <xf numFmtId="0" fontId="88" fillId="0" borderId="0" xfId="51" applyFont="1" applyFill="1" applyAlignment="1" applyProtection="1">
      <alignment vertical="center"/>
    </xf>
    <xf numFmtId="0" fontId="78" fillId="0" borderId="27" xfId="51" applyFont="1" applyFill="1" applyBorder="1" applyAlignment="1" applyProtection="1">
      <alignment horizontal="center" vertical="center" wrapText="1"/>
    </xf>
    <xf numFmtId="38" fontId="85" fillId="0" borderId="130" xfId="52" applyFont="1" applyFill="1" applyBorder="1" applyAlignment="1" applyProtection="1">
      <alignment horizontal="right" vertical="center" wrapText="1"/>
    </xf>
    <xf numFmtId="38" fontId="79" fillId="0" borderId="144" xfId="52" applyFont="1" applyFill="1" applyBorder="1" applyAlignment="1" applyProtection="1">
      <alignment horizontal="right" vertical="center" wrapText="1"/>
    </xf>
    <xf numFmtId="38" fontId="79" fillId="0" borderId="145" xfId="52" applyFont="1" applyFill="1" applyBorder="1" applyAlignment="1" applyProtection="1">
      <alignment horizontal="right" vertical="center" wrapText="1"/>
    </xf>
    <xf numFmtId="38" fontId="79" fillId="0" borderId="27" xfId="52" applyNumberFormat="1" applyFont="1" applyFill="1" applyBorder="1" applyAlignment="1" applyProtection="1">
      <alignment horizontal="right" vertical="center" wrapText="1"/>
    </xf>
    <xf numFmtId="38" fontId="86" fillId="0" borderId="130" xfId="52" applyFont="1" applyFill="1" applyBorder="1" applyAlignment="1" applyProtection="1">
      <alignment horizontal="right" vertical="center" wrapText="1"/>
    </xf>
    <xf numFmtId="38" fontId="79" fillId="0" borderId="132" xfId="52" applyFont="1" applyFill="1" applyBorder="1" applyAlignment="1" applyProtection="1">
      <alignment horizontal="right" vertical="center" wrapText="1"/>
      <protection locked="0"/>
    </xf>
    <xf numFmtId="38" fontId="86" fillId="0" borderId="27" xfId="52" applyFont="1" applyFill="1" applyBorder="1" applyAlignment="1" applyProtection="1">
      <alignment horizontal="right" vertical="center" wrapText="1"/>
    </xf>
    <xf numFmtId="38" fontId="86" fillId="0" borderId="24" xfId="52" applyFont="1" applyFill="1" applyBorder="1" applyAlignment="1" applyProtection="1">
      <alignment horizontal="right" vertical="center" wrapText="1"/>
    </xf>
    <xf numFmtId="0" fontId="78" fillId="0" borderId="146" xfId="51" applyFont="1" applyFill="1" applyBorder="1" applyAlignment="1" applyProtection="1">
      <alignment vertical="center"/>
    </xf>
    <xf numFmtId="0" fontId="78" fillId="0" borderId="10" xfId="51" applyFont="1" applyFill="1" applyBorder="1" applyAlignment="1" applyProtection="1">
      <alignment vertical="center"/>
    </xf>
    <xf numFmtId="186" fontId="79" fillId="0" borderId="0" xfId="52" applyNumberFormat="1" applyFont="1" applyFill="1" applyAlignment="1" applyProtection="1">
      <alignment vertical="center"/>
    </xf>
    <xf numFmtId="38" fontId="86" fillId="0" borderId="24" xfId="52" applyFont="1" applyFill="1" applyBorder="1" applyAlignment="1" applyProtection="1">
      <alignment horizontal="center" vertical="center" wrapText="1"/>
    </xf>
    <xf numFmtId="38" fontId="86" fillId="0" borderId="0" xfId="52" applyFont="1" applyFill="1" applyBorder="1" applyAlignment="1" applyProtection="1">
      <alignment horizontal="right" vertical="center" wrapText="1"/>
    </xf>
    <xf numFmtId="0" fontId="55" fillId="0" borderId="10" xfId="51" applyFont="1" applyFill="1" applyBorder="1" applyAlignment="1" applyProtection="1">
      <alignment vertical="center"/>
    </xf>
    <xf numFmtId="38" fontId="86" fillId="0" borderId="13" xfId="52" applyFont="1" applyFill="1" applyBorder="1" applyAlignment="1" applyProtection="1">
      <alignment horizontal="center" vertical="center" wrapText="1"/>
    </xf>
    <xf numFmtId="38" fontId="86" fillId="0" borderId="136" xfId="51" applyNumberFormat="1" applyFont="1" applyFill="1" applyBorder="1" applyAlignment="1">
      <alignment vertical="center" wrapText="1"/>
    </xf>
    <xf numFmtId="38" fontId="79" fillId="0" borderId="13" xfId="52" applyFont="1" applyFill="1" applyBorder="1" applyAlignment="1" applyProtection="1">
      <alignment horizontal="right" vertical="center" shrinkToFit="1"/>
    </xf>
    <xf numFmtId="38" fontId="79" fillId="0" borderId="136" xfId="51" applyNumberFormat="1" applyFont="1" applyFill="1" applyBorder="1" applyAlignment="1">
      <alignment vertical="center" wrapText="1"/>
    </xf>
    <xf numFmtId="0" fontId="78" fillId="0" borderId="22" xfId="51" applyFont="1" applyFill="1" applyBorder="1" applyAlignment="1" applyProtection="1"/>
    <xf numFmtId="0" fontId="78" fillId="0" borderId="0" xfId="51" applyFont="1" applyFill="1" applyAlignment="1" applyProtection="1"/>
    <xf numFmtId="0" fontId="78" fillId="0" borderId="28" xfId="51" applyFont="1" applyFill="1" applyBorder="1" applyAlignment="1" applyProtection="1">
      <alignment horizontal="center" vertical="center" wrapText="1"/>
    </xf>
    <xf numFmtId="38" fontId="85" fillId="0" borderId="122" xfId="52" applyFont="1" applyFill="1" applyBorder="1" applyAlignment="1" applyProtection="1">
      <alignment horizontal="right" vertical="center" wrapText="1"/>
    </xf>
    <xf numFmtId="38" fontId="79" fillId="0" borderId="147" xfId="52" applyFont="1" applyFill="1" applyBorder="1" applyAlignment="1" applyProtection="1">
      <alignment horizontal="right" vertical="center" wrapText="1"/>
    </xf>
    <xf numFmtId="38" fontId="79" fillId="0" borderId="148" xfId="52" applyFont="1" applyFill="1" applyBorder="1" applyAlignment="1" applyProtection="1">
      <alignment horizontal="right" vertical="center" wrapText="1"/>
    </xf>
    <xf numFmtId="38" fontId="79" fillId="0" borderId="28" xfId="52" applyNumberFormat="1" applyFont="1" applyFill="1" applyBorder="1" applyAlignment="1" applyProtection="1">
      <alignment horizontal="right" vertical="center" wrapText="1"/>
    </xf>
    <xf numFmtId="38" fontId="86" fillId="0" borderId="122" xfId="52" applyFont="1" applyFill="1" applyBorder="1" applyAlignment="1" applyProtection="1">
      <alignment horizontal="right" vertical="center" wrapText="1"/>
    </xf>
    <xf numFmtId="38" fontId="79" fillId="0" borderId="21" xfId="52" applyFont="1" applyFill="1" applyBorder="1" applyAlignment="1" applyProtection="1">
      <alignment horizontal="right" vertical="center" shrinkToFit="1"/>
    </xf>
    <xf numFmtId="38" fontId="79" fillId="0" borderId="118" xfId="52" applyFont="1" applyFill="1" applyBorder="1" applyAlignment="1" applyProtection="1">
      <alignment horizontal="right" vertical="center" wrapText="1"/>
    </xf>
    <xf numFmtId="38" fontId="79" fillId="0" borderId="123" xfId="52" applyFont="1" applyFill="1" applyBorder="1" applyAlignment="1" applyProtection="1">
      <alignment horizontal="right" vertical="center" wrapText="1"/>
      <protection locked="0"/>
    </xf>
    <xf numFmtId="38" fontId="86" fillId="0" borderId="28" xfId="52" applyFont="1" applyFill="1" applyBorder="1" applyAlignment="1" applyProtection="1">
      <alignment horizontal="right" vertical="center" wrapText="1"/>
    </xf>
    <xf numFmtId="0" fontId="22" fillId="0" borderId="10" xfId="51" applyFill="1" applyBorder="1" applyAlignment="1" applyProtection="1">
      <alignment horizontal="right" vertical="center"/>
    </xf>
    <xf numFmtId="38" fontId="22" fillId="0" borderId="10" xfId="51" applyNumberFormat="1" applyFill="1" applyBorder="1" applyAlignment="1" applyProtection="1">
      <alignment vertical="center"/>
    </xf>
    <xf numFmtId="0" fontId="22" fillId="0" borderId="23" xfId="51" applyFill="1" applyBorder="1" applyAlignment="1" applyProtection="1">
      <alignment vertical="center"/>
    </xf>
    <xf numFmtId="38" fontId="79" fillId="0" borderId="15" xfId="52" applyFont="1" applyFill="1" applyBorder="1" applyAlignment="1" applyProtection="1">
      <alignment vertical="center"/>
    </xf>
    <xf numFmtId="38" fontId="79" fillId="0" borderId="149" xfId="52" applyNumberFormat="1" applyFont="1" applyFill="1" applyBorder="1" applyAlignment="1" applyProtection="1">
      <alignment horizontal="right" vertical="center" wrapText="1"/>
    </xf>
    <xf numFmtId="0" fontId="22" fillId="0" borderId="15" xfId="51" applyFill="1" applyBorder="1" applyAlignment="1" applyProtection="1">
      <alignment vertical="center"/>
    </xf>
    <xf numFmtId="38" fontId="22" fillId="0" borderId="20" xfId="51" applyNumberFormat="1" applyFill="1" applyBorder="1" applyAlignment="1" applyProtection="1">
      <alignment horizontal="right" vertical="center"/>
    </xf>
    <xf numFmtId="0" fontId="22" fillId="0" borderId="23" xfId="51" applyFill="1" applyBorder="1" applyAlignment="1" applyProtection="1">
      <alignment horizontal="right" vertical="center"/>
    </xf>
    <xf numFmtId="38" fontId="22" fillId="0" borderId="23" xfId="51" applyNumberFormat="1" applyFill="1" applyBorder="1" applyAlignment="1" applyProtection="1">
      <alignment vertical="center"/>
    </xf>
    <xf numFmtId="38" fontId="22" fillId="0" borderId="20" xfId="51" applyNumberFormat="1" applyFill="1" applyBorder="1" applyAlignment="1" applyProtection="1">
      <alignment vertical="center"/>
    </xf>
    <xf numFmtId="38" fontId="22" fillId="0" borderId="0" xfId="51" applyNumberFormat="1" applyFill="1" applyBorder="1" applyAlignment="1" applyProtection="1">
      <alignment vertical="center"/>
    </xf>
    <xf numFmtId="38" fontId="79" fillId="0" borderId="0" xfId="52" applyFont="1" applyAlignment="1" applyProtection="1">
      <alignment vertical="center"/>
    </xf>
    <xf numFmtId="0" fontId="22" fillId="0" borderId="0" xfId="51" applyAlignment="1" applyProtection="1">
      <alignment vertical="center"/>
      <protection locked="0"/>
    </xf>
    <xf numFmtId="0" fontId="22" fillId="0" borderId="10" xfId="51" applyFill="1" applyBorder="1" applyAlignment="1" applyProtection="1">
      <alignment vertical="center"/>
    </xf>
    <xf numFmtId="38" fontId="0" fillId="0" borderId="10" xfId="52" applyFont="1" applyFill="1" applyBorder="1" applyAlignment="1" applyProtection="1">
      <alignment vertical="center"/>
    </xf>
    <xf numFmtId="10" fontId="90" fillId="0" borderId="0" xfId="51" applyNumberFormat="1" applyFont="1" applyFill="1" applyAlignment="1" applyProtection="1">
      <alignment vertical="center"/>
    </xf>
    <xf numFmtId="0" fontId="22" fillId="0" borderId="0" xfId="51" applyFill="1" applyAlignment="1" applyProtection="1">
      <alignment horizontal="center" vertical="center"/>
    </xf>
    <xf numFmtId="10" fontId="91" fillId="0" borderId="0" xfId="51" applyNumberFormat="1" applyFont="1" applyFill="1" applyAlignment="1" applyProtection="1">
      <alignment vertical="center"/>
    </xf>
    <xf numFmtId="38" fontId="86" fillId="0" borderId="0" xfId="52" applyFont="1" applyFill="1" applyBorder="1" applyAlignment="1" applyProtection="1">
      <alignment horizontal="center" vertical="center" wrapText="1"/>
    </xf>
    <xf numFmtId="38" fontId="86" fillId="0" borderId="136" xfId="51" applyNumberFormat="1" applyFont="1" applyFill="1" applyBorder="1" applyAlignment="1">
      <alignment horizontal="right" vertical="center" wrapText="1"/>
    </xf>
    <xf numFmtId="0" fontId="78" fillId="0" borderId="16" xfId="51" applyFont="1" applyFill="1" applyBorder="1" applyAlignment="1" applyProtection="1">
      <alignment horizontal="center" vertical="center" wrapText="1"/>
    </xf>
    <xf numFmtId="38" fontId="86" fillId="0" borderId="22" xfId="52" applyFont="1" applyFill="1" applyBorder="1" applyAlignment="1" applyProtection="1">
      <alignment horizontal="right" vertical="center" wrapText="1"/>
    </xf>
    <xf numFmtId="38" fontId="85" fillId="0" borderId="150" xfId="52" applyFont="1" applyFill="1" applyBorder="1" applyAlignment="1" applyProtection="1">
      <alignment horizontal="right" vertical="center" wrapText="1"/>
    </xf>
    <xf numFmtId="38" fontId="85" fillId="0" borderId="151" xfId="52" applyFont="1" applyFill="1" applyBorder="1" applyAlignment="1" applyProtection="1">
      <alignment horizontal="right" vertical="center" wrapText="1"/>
    </xf>
    <xf numFmtId="38" fontId="86" fillId="0" borderId="19" xfId="52" applyFont="1" applyFill="1" applyBorder="1" applyAlignment="1" applyProtection="1">
      <alignment horizontal="right" vertical="center" wrapText="1"/>
    </xf>
    <xf numFmtId="38" fontId="86" fillId="0" borderId="10" xfId="52" applyFont="1" applyFill="1" applyBorder="1" applyAlignment="1" applyProtection="1">
      <alignment horizontal="right" vertical="center" wrapText="1"/>
    </xf>
    <xf numFmtId="38" fontId="86" fillId="0" borderId="15" xfId="52" applyFont="1" applyFill="1" applyBorder="1" applyAlignment="1" applyProtection="1">
      <alignment horizontal="right" vertical="center" wrapText="1"/>
    </xf>
    <xf numFmtId="38" fontId="79" fillId="0" borderId="19" xfId="52" applyFont="1" applyFill="1" applyBorder="1" applyAlignment="1" applyProtection="1">
      <alignment horizontal="right" vertical="center" wrapText="1"/>
      <protection locked="0"/>
    </xf>
    <xf numFmtId="38" fontId="86" fillId="0" borderId="19" xfId="52" applyFont="1" applyFill="1" applyBorder="1" applyAlignment="1" applyProtection="1">
      <alignment vertical="center" wrapText="1"/>
    </xf>
    <xf numFmtId="38" fontId="22" fillId="0" borderId="0" xfId="52" applyFont="1" applyFill="1" applyBorder="1" applyAlignment="1" applyProtection="1">
      <alignment vertical="center" wrapText="1"/>
    </xf>
    <xf numFmtId="0" fontId="22" fillId="0" borderId="0" xfId="51" applyFill="1" applyBorder="1" applyProtection="1"/>
    <xf numFmtId="38" fontId="22" fillId="0" borderId="0" xfId="51" applyNumberFormat="1" applyFill="1" applyAlignment="1" applyProtection="1">
      <alignment vertical="center"/>
    </xf>
    <xf numFmtId="0" fontId="63" fillId="0" borderId="0" xfId="0" applyFont="1" applyAlignment="1">
      <alignment vertical="center"/>
    </xf>
    <xf numFmtId="0" fontId="92" fillId="0" borderId="0" xfId="0" applyFont="1" applyAlignment="1">
      <alignment vertical="center"/>
    </xf>
    <xf numFmtId="0" fontId="93" fillId="0" borderId="0" xfId="0" applyFont="1" applyAlignment="1">
      <alignment horizontal="center" vertical="center"/>
    </xf>
    <xf numFmtId="0" fontId="63" fillId="30" borderId="14" xfId="0" applyFont="1" applyFill="1" applyBorder="1" applyAlignment="1" applyProtection="1">
      <alignment vertical="center" shrinkToFit="1"/>
      <protection locked="0"/>
    </xf>
    <xf numFmtId="0" fontId="0" fillId="0" borderId="15" xfId="0" applyBorder="1" applyAlignment="1">
      <alignment vertical="center" shrinkToFit="1"/>
    </xf>
    <xf numFmtId="0" fontId="63" fillId="0" borderId="14" xfId="0" applyFont="1" applyBorder="1" applyAlignment="1">
      <alignment horizontal="distributed" vertical="center"/>
    </xf>
    <xf numFmtId="0" fontId="63" fillId="0" borderId="10" xfId="0" applyFont="1" applyBorder="1" applyAlignment="1">
      <alignment horizontal="distributed" vertical="center"/>
    </xf>
    <xf numFmtId="0" fontId="63" fillId="0" borderId="104" xfId="0" applyFont="1" applyBorder="1" applyAlignment="1">
      <alignment horizontal="distributed" vertical="center"/>
    </xf>
    <xf numFmtId="0" fontId="63" fillId="30" borderId="59" xfId="0" applyFont="1" applyFill="1" applyBorder="1" applyAlignment="1" applyProtection="1">
      <alignment vertical="center"/>
      <protection locked="0"/>
    </xf>
    <xf numFmtId="0" fontId="63" fillId="0" borderId="126" xfId="0" applyFont="1" applyBorder="1" applyAlignment="1">
      <alignment horizontal="distributed" vertical="center"/>
    </xf>
    <xf numFmtId="0" fontId="63" fillId="30" borderId="158" xfId="0" applyFont="1" applyFill="1" applyBorder="1" applyAlignment="1" applyProtection="1">
      <alignment vertical="center"/>
      <protection locked="0"/>
    </xf>
    <xf numFmtId="0" fontId="63" fillId="0" borderId="12" xfId="0" applyFont="1" applyBorder="1" applyAlignment="1">
      <alignment horizontal="right" vertical="center" justifyLastLine="1"/>
    </xf>
    <xf numFmtId="188" fontId="63" fillId="30" borderId="16" xfId="47" applyNumberFormat="1" applyFont="1" applyFill="1" applyBorder="1" applyAlignment="1">
      <alignment vertical="center" justifyLastLine="1"/>
    </xf>
    <xf numFmtId="0" fontId="63" fillId="0" borderId="109" xfId="0" applyFont="1" applyBorder="1" applyAlignment="1">
      <alignment horizontal="distributed" vertical="center"/>
    </xf>
    <xf numFmtId="0" fontId="63" fillId="30" borderId="146" xfId="0" applyFont="1" applyFill="1" applyBorder="1" applyAlignment="1" applyProtection="1">
      <alignment vertical="center"/>
      <protection locked="0"/>
    </xf>
    <xf numFmtId="0" fontId="63" fillId="0" borderId="10" xfId="0" applyFont="1" applyBorder="1" applyAlignment="1">
      <alignment vertical="center"/>
    </xf>
    <xf numFmtId="14" fontId="63" fillId="30" borderId="10" xfId="0" applyNumberFormat="1" applyFont="1" applyFill="1" applyBorder="1" applyAlignment="1" applyProtection="1">
      <alignment vertical="center"/>
      <protection locked="0"/>
    </xf>
    <xf numFmtId="176" fontId="63" fillId="0" borderId="10" xfId="0" applyNumberFormat="1" applyFont="1" applyBorder="1" applyAlignment="1">
      <alignment vertical="center"/>
    </xf>
    <xf numFmtId="176" fontId="63" fillId="0" borderId="14" xfId="0" applyNumberFormat="1" applyFont="1" applyBorder="1" applyAlignment="1">
      <alignment vertical="center"/>
    </xf>
    <xf numFmtId="176" fontId="63" fillId="0" borderId="162" xfId="0" applyNumberFormat="1" applyFont="1" applyBorder="1" applyAlignment="1">
      <alignment vertical="center"/>
    </xf>
    <xf numFmtId="176" fontId="94" fillId="0" borderId="23" xfId="0" applyNumberFormat="1" applyFont="1" applyBorder="1" applyAlignment="1">
      <alignment horizontal="center" vertical="center"/>
    </xf>
    <xf numFmtId="176" fontId="63" fillId="0" borderId="163" xfId="0" applyNumberFormat="1" applyFont="1" applyBorder="1" applyAlignment="1">
      <alignment vertical="center"/>
    </xf>
    <xf numFmtId="38" fontId="63" fillId="30" borderId="10" xfId="33" applyFont="1" applyFill="1" applyBorder="1" applyAlignment="1" applyProtection="1">
      <alignment vertical="center"/>
      <protection locked="0"/>
    </xf>
    <xf numFmtId="0" fontId="63" fillId="0" borderId="69" xfId="0" applyFont="1" applyBorder="1" applyAlignment="1">
      <alignment vertical="center"/>
    </xf>
    <xf numFmtId="14" fontId="63" fillId="30" borderId="69" xfId="0" applyNumberFormat="1" applyFont="1" applyFill="1" applyBorder="1" applyAlignment="1" applyProtection="1">
      <alignment vertical="center"/>
      <protection locked="0"/>
    </xf>
    <xf numFmtId="176" fontId="63" fillId="0" borderId="166" xfId="0" applyNumberFormat="1" applyFont="1" applyBorder="1" applyAlignment="1">
      <alignment vertical="center"/>
    </xf>
    <xf numFmtId="176" fontId="63" fillId="0" borderId="167" xfId="0" applyNumberFormat="1" applyFont="1" applyBorder="1" applyAlignment="1">
      <alignment vertical="center"/>
    </xf>
    <xf numFmtId="176" fontId="63" fillId="0" borderId="95" xfId="0" applyNumberFormat="1" applyFont="1" applyFill="1" applyBorder="1" applyAlignment="1" applyProtection="1">
      <alignment vertical="center"/>
    </xf>
    <xf numFmtId="176" fontId="63" fillId="0" borderId="95" xfId="0" applyNumberFormat="1" applyFont="1" applyBorder="1" applyAlignment="1">
      <alignment vertical="center"/>
    </xf>
    <xf numFmtId="176" fontId="63" fillId="0" borderId="169" xfId="0" applyNumberFormat="1" applyFont="1" applyBorder="1" applyAlignment="1">
      <alignment vertical="center"/>
    </xf>
    <xf numFmtId="0" fontId="95" fillId="33" borderId="0" xfId="53" applyFont="1" applyFill="1" applyAlignment="1" applyProtection="1">
      <alignment horizontal="left" vertical="center"/>
    </xf>
    <xf numFmtId="0" fontId="93" fillId="33" borderId="0" xfId="53" applyFont="1" applyFill="1" applyAlignment="1" applyProtection="1">
      <alignment horizontal="left" vertical="center"/>
    </xf>
    <xf numFmtId="0" fontId="63" fillId="33" borderId="0" xfId="54" applyFont="1" applyFill="1" applyAlignment="1">
      <alignment vertical="center"/>
    </xf>
    <xf numFmtId="0" fontId="95" fillId="33" borderId="170" xfId="53" applyFont="1" applyFill="1" applyBorder="1" applyAlignment="1" applyProtection="1">
      <alignment horizontal="left" vertical="center"/>
    </xf>
    <xf numFmtId="0" fontId="93" fillId="33" borderId="128" xfId="53" applyFont="1" applyFill="1" applyBorder="1" applyAlignment="1" applyProtection="1">
      <alignment horizontal="left" vertical="center"/>
    </xf>
    <xf numFmtId="0" fontId="93" fillId="33" borderId="171" xfId="53" applyFont="1" applyFill="1" applyBorder="1" applyAlignment="1" applyProtection="1">
      <alignment horizontal="left" vertical="center"/>
    </xf>
    <xf numFmtId="49" fontId="96" fillId="33" borderId="172" xfId="53" applyNumberFormat="1" applyFont="1" applyFill="1" applyBorder="1" applyAlignment="1" applyProtection="1">
      <alignment horizontal="right" vertical="center"/>
    </xf>
    <xf numFmtId="0" fontId="97" fillId="33" borderId="0" xfId="53" applyFont="1" applyFill="1" applyBorder="1" applyAlignment="1" applyProtection="1">
      <alignment horizontal="left" vertical="center"/>
    </xf>
    <xf numFmtId="0" fontId="93" fillId="33" borderId="0" xfId="53" applyFont="1" applyFill="1" applyBorder="1" applyAlignment="1" applyProtection="1">
      <alignment horizontal="left" vertical="center"/>
    </xf>
    <xf numFmtId="0" fontId="93" fillId="33" borderId="173" xfId="53" applyFont="1" applyFill="1" applyBorder="1" applyAlignment="1" applyProtection="1">
      <alignment horizontal="left" vertical="center"/>
    </xf>
    <xf numFmtId="0" fontId="98" fillId="33" borderId="174" xfId="54" applyFont="1" applyFill="1" applyBorder="1" applyAlignment="1">
      <alignment vertical="center" wrapText="1"/>
    </xf>
    <xf numFmtId="0" fontId="98" fillId="33" borderId="134" xfId="54" applyFont="1" applyFill="1" applyBorder="1" applyAlignment="1">
      <alignment vertical="center"/>
    </xf>
    <xf numFmtId="0" fontId="98" fillId="33" borderId="175" xfId="54" applyFont="1" applyFill="1" applyBorder="1" applyAlignment="1">
      <alignment vertical="center"/>
    </xf>
    <xf numFmtId="0" fontId="99" fillId="33" borderId="0" xfId="53" applyFont="1" applyFill="1" applyAlignment="1" applyProtection="1">
      <alignment horizontal="left" vertical="center"/>
    </xf>
    <xf numFmtId="0" fontId="99" fillId="33" borderId="0" xfId="53" applyFont="1" applyFill="1" applyAlignment="1" applyProtection="1">
      <alignment horizontal="center" vertical="center"/>
    </xf>
    <xf numFmtId="0" fontId="99" fillId="33" borderId="0" xfId="53" applyFont="1" applyFill="1" applyAlignment="1" applyProtection="1">
      <alignment horizontal="right" vertical="center"/>
    </xf>
    <xf numFmtId="0" fontId="68" fillId="33" borderId="0" xfId="53" applyFont="1" applyFill="1" applyAlignment="1" applyProtection="1">
      <alignment horizontal="center" vertical="center"/>
    </xf>
    <xf numFmtId="49" fontId="68" fillId="33" borderId="176" xfId="53" applyNumberFormat="1" applyFont="1" applyFill="1" applyBorder="1" applyAlignment="1" applyProtection="1">
      <alignment horizontal="center" vertical="center"/>
    </xf>
    <xf numFmtId="49" fontId="68" fillId="33" borderId="176" xfId="53" applyNumberFormat="1" applyFont="1" applyFill="1" applyBorder="1" applyAlignment="1" applyProtection="1">
      <alignment vertical="center"/>
    </xf>
    <xf numFmtId="49" fontId="68" fillId="33" borderId="176" xfId="53" applyNumberFormat="1" applyFont="1" applyFill="1" applyBorder="1" applyAlignment="1" applyProtection="1">
      <alignment horizontal="right" vertical="center"/>
    </xf>
    <xf numFmtId="37" fontId="99" fillId="0" borderId="178" xfId="53" applyNumberFormat="1" applyFont="1" applyFill="1" applyBorder="1" applyAlignment="1" applyProtection="1">
      <alignment horizontal="center" vertical="center"/>
    </xf>
    <xf numFmtId="0" fontId="63" fillId="32" borderId="0" xfId="54" applyFont="1" applyFill="1" applyAlignment="1">
      <alignment vertical="center"/>
    </xf>
    <xf numFmtId="181" fontId="70" fillId="28" borderId="202" xfId="53" applyNumberFormat="1" applyFont="1" applyFill="1" applyBorder="1" applyAlignment="1" applyProtection="1">
      <alignment horizontal="right" vertical="center" shrinkToFit="1"/>
    </xf>
    <xf numFmtId="181" fontId="70" fillId="28" borderId="203" xfId="53" applyNumberFormat="1" applyFont="1" applyFill="1" applyBorder="1" applyAlignment="1" applyProtection="1">
      <alignment horizontal="right" vertical="center" shrinkToFit="1"/>
    </xf>
    <xf numFmtId="181" fontId="70" fillId="28" borderId="204" xfId="53" applyNumberFormat="1" applyFont="1" applyFill="1" applyBorder="1" applyAlignment="1" applyProtection="1">
      <alignment horizontal="right" vertical="center" shrinkToFit="1"/>
    </xf>
    <xf numFmtId="181" fontId="70" fillId="28" borderId="205" xfId="53" applyNumberFormat="1" applyFont="1" applyFill="1" applyBorder="1" applyAlignment="1" applyProtection="1">
      <alignment horizontal="right" vertical="center" shrinkToFit="1"/>
    </xf>
    <xf numFmtId="181" fontId="70" fillId="28" borderId="208" xfId="53" applyNumberFormat="1" applyFont="1" applyFill="1" applyBorder="1" applyAlignment="1" applyProtection="1">
      <alignment horizontal="right" vertical="center" shrinkToFit="1"/>
    </xf>
    <xf numFmtId="181" fontId="70" fillId="28" borderId="209" xfId="53" applyNumberFormat="1" applyFont="1" applyFill="1" applyBorder="1" applyAlignment="1" applyProtection="1">
      <alignment horizontal="right" vertical="center" shrinkToFit="1"/>
    </xf>
    <xf numFmtId="181" fontId="70" fillId="28" borderId="210" xfId="53" applyNumberFormat="1" applyFont="1" applyFill="1" applyBorder="1" applyAlignment="1" applyProtection="1">
      <alignment horizontal="right" vertical="center" shrinkToFit="1"/>
    </xf>
    <xf numFmtId="181" fontId="70" fillId="28" borderId="211" xfId="53" applyNumberFormat="1" applyFont="1" applyFill="1" applyBorder="1" applyAlignment="1" applyProtection="1">
      <alignment horizontal="right" vertical="center" shrinkToFit="1"/>
    </xf>
    <xf numFmtId="181" fontId="70" fillId="28" borderId="214" xfId="53" applyNumberFormat="1" applyFont="1" applyFill="1" applyBorder="1" applyAlignment="1" applyProtection="1">
      <alignment horizontal="right" vertical="center" shrinkToFit="1"/>
    </xf>
    <xf numFmtId="181" fontId="70" fillId="28" borderId="215" xfId="53" applyNumberFormat="1" applyFont="1" applyFill="1" applyBorder="1" applyAlignment="1" applyProtection="1">
      <alignment horizontal="right" vertical="center" shrinkToFit="1"/>
    </xf>
    <xf numFmtId="181" fontId="70" fillId="28" borderId="216" xfId="53" applyNumberFormat="1" applyFont="1" applyFill="1" applyBorder="1" applyAlignment="1" applyProtection="1">
      <alignment horizontal="right" vertical="center" shrinkToFit="1"/>
    </xf>
    <xf numFmtId="181" fontId="70" fillId="28" borderId="217" xfId="53" applyNumberFormat="1" applyFont="1" applyFill="1" applyBorder="1" applyAlignment="1" applyProtection="1">
      <alignment horizontal="right" vertical="center" shrinkToFit="1"/>
    </xf>
    <xf numFmtId="181" fontId="70" fillId="0" borderId="221" xfId="53" applyNumberFormat="1" applyFont="1" applyFill="1" applyBorder="1" applyAlignment="1" applyProtection="1">
      <alignment horizontal="right" vertical="center" shrinkToFit="1"/>
    </xf>
    <xf numFmtId="181" fontId="70" fillId="0" borderId="222" xfId="53" applyNumberFormat="1" applyFont="1" applyFill="1" applyBorder="1" applyAlignment="1" applyProtection="1">
      <alignment horizontal="right" vertical="center" shrinkToFit="1"/>
    </xf>
    <xf numFmtId="181" fontId="70" fillId="0" borderId="223" xfId="53" applyNumberFormat="1" applyFont="1" applyFill="1" applyBorder="1" applyAlignment="1" applyProtection="1">
      <alignment horizontal="right" vertical="center" shrinkToFit="1"/>
    </xf>
    <xf numFmtId="181" fontId="70" fillId="0" borderId="224" xfId="53" applyNumberFormat="1" applyFont="1" applyFill="1" applyBorder="1" applyAlignment="1" applyProtection="1">
      <alignment horizontal="right" vertical="center" shrinkToFit="1"/>
    </xf>
    <xf numFmtId="181" fontId="70" fillId="0" borderId="228" xfId="53" applyNumberFormat="1" applyFont="1" applyFill="1" applyBorder="1" applyAlignment="1" applyProtection="1">
      <alignment horizontal="right" vertical="center" shrinkToFit="1"/>
    </xf>
    <xf numFmtId="181" fontId="70" fillId="0" borderId="229" xfId="53" applyNumberFormat="1" applyFont="1" applyFill="1" applyBorder="1" applyAlignment="1" applyProtection="1">
      <alignment horizontal="right" vertical="center" shrinkToFit="1"/>
    </xf>
    <xf numFmtId="181" fontId="70" fillId="0" borderId="230" xfId="53" applyNumberFormat="1" applyFont="1" applyFill="1" applyBorder="1" applyAlignment="1" applyProtection="1">
      <alignment horizontal="right" vertical="center" shrinkToFit="1"/>
    </xf>
    <xf numFmtId="181" fontId="70" fillId="0" borderId="231" xfId="53" applyNumberFormat="1" applyFont="1" applyFill="1" applyBorder="1" applyAlignment="1" applyProtection="1">
      <alignment horizontal="right" vertical="center" shrinkToFit="1"/>
    </xf>
    <xf numFmtId="181" fontId="63" fillId="0" borderId="228" xfId="53" applyNumberFormat="1" applyFont="1" applyFill="1" applyBorder="1" applyAlignment="1" applyProtection="1">
      <alignment horizontal="right" vertical="center" shrinkToFit="1"/>
    </xf>
    <xf numFmtId="181" fontId="63" fillId="0" borderId="229" xfId="53" applyNumberFormat="1" applyFont="1" applyFill="1" applyBorder="1" applyAlignment="1" applyProtection="1">
      <alignment horizontal="right" vertical="center" shrinkToFit="1"/>
    </xf>
    <xf numFmtId="181" fontId="63" fillId="0" borderId="230" xfId="53" applyNumberFormat="1" applyFont="1" applyFill="1" applyBorder="1" applyAlignment="1" applyProtection="1">
      <alignment horizontal="right" vertical="center" shrinkToFit="1"/>
    </xf>
    <xf numFmtId="181" fontId="63" fillId="0" borderId="231" xfId="53" applyNumberFormat="1" applyFont="1" applyFill="1" applyBorder="1" applyAlignment="1" applyProtection="1">
      <alignment horizontal="right" vertical="center" shrinkToFit="1"/>
    </xf>
    <xf numFmtId="181" fontId="70" fillId="0" borderId="202" xfId="53" applyNumberFormat="1" applyFont="1" applyFill="1" applyBorder="1" applyAlignment="1" applyProtection="1">
      <alignment horizontal="right" vertical="center" shrinkToFit="1"/>
    </xf>
    <xf numFmtId="181" fontId="70" fillId="0" borderId="218" xfId="53" applyNumberFormat="1" applyFont="1" applyFill="1" applyBorder="1" applyAlignment="1" applyProtection="1">
      <alignment horizontal="right" vertical="center" shrinkToFit="1"/>
    </xf>
    <xf numFmtId="181" fontId="70" fillId="0" borderId="235" xfId="53" applyNumberFormat="1" applyFont="1" applyFill="1" applyBorder="1" applyAlignment="1" applyProtection="1">
      <alignment horizontal="right" vertical="center" shrinkToFit="1"/>
    </xf>
    <xf numFmtId="181" fontId="70" fillId="0" borderId="242" xfId="53" applyNumberFormat="1" applyFont="1" applyFill="1" applyBorder="1" applyAlignment="1" applyProtection="1">
      <alignment horizontal="right" vertical="center" shrinkToFit="1"/>
    </xf>
    <xf numFmtId="181" fontId="70" fillId="0" borderId="243" xfId="53" applyNumberFormat="1" applyFont="1" applyFill="1" applyBorder="1" applyAlignment="1" applyProtection="1">
      <alignment horizontal="right" vertical="center" shrinkToFit="1"/>
    </xf>
    <xf numFmtId="181" fontId="70" fillId="0" borderId="244" xfId="53" applyNumberFormat="1" applyFont="1" applyFill="1" applyBorder="1" applyAlignment="1" applyProtection="1">
      <alignment horizontal="right" vertical="center" shrinkToFit="1"/>
    </xf>
    <xf numFmtId="181" fontId="70" fillId="0" borderId="245" xfId="53" applyNumberFormat="1" applyFont="1" applyFill="1" applyBorder="1" applyAlignment="1" applyProtection="1">
      <alignment horizontal="right" vertical="center" shrinkToFit="1"/>
    </xf>
    <xf numFmtId="181" fontId="70" fillId="0" borderId="246" xfId="53" applyNumberFormat="1" applyFont="1" applyFill="1" applyBorder="1" applyAlignment="1" applyProtection="1">
      <alignment horizontal="right" vertical="center" shrinkToFit="1"/>
    </xf>
    <xf numFmtId="0" fontId="63" fillId="0" borderId="0" xfId="54" applyFont="1" applyFill="1" applyAlignment="1">
      <alignment vertical="center"/>
    </xf>
    <xf numFmtId="0" fontId="103" fillId="33" borderId="247" xfId="53" applyFont="1" applyFill="1" applyBorder="1" applyAlignment="1" applyProtection="1">
      <alignment vertical="center"/>
    </xf>
    <xf numFmtId="0" fontId="103" fillId="33" borderId="248" xfId="53" applyFont="1" applyFill="1" applyBorder="1" applyAlignment="1">
      <alignment vertical="center"/>
    </xf>
    <xf numFmtId="0" fontId="62" fillId="0" borderId="249" xfId="0" applyFont="1" applyFill="1" applyBorder="1" applyAlignment="1">
      <alignment horizontal="center" vertical="center"/>
    </xf>
    <xf numFmtId="0" fontId="34" fillId="0" borderId="17" xfId="0" applyFont="1" applyFill="1" applyBorder="1">
      <alignment vertical="center"/>
    </xf>
    <xf numFmtId="0" fontId="34" fillId="0" borderId="20" xfId="0" applyFont="1" applyFill="1" applyBorder="1">
      <alignment vertical="center"/>
    </xf>
    <xf numFmtId="0" fontId="34" fillId="0" borderId="18" xfId="0" applyFont="1" applyFill="1" applyBorder="1">
      <alignment vertical="center"/>
    </xf>
    <xf numFmtId="0" fontId="34" fillId="0" borderId="0" xfId="0" applyFont="1" applyFill="1">
      <alignment vertical="center"/>
    </xf>
    <xf numFmtId="0" fontId="74" fillId="0" borderId="14" xfId="51" applyFont="1" applyFill="1" applyBorder="1" applyAlignment="1" applyProtection="1">
      <alignment vertical="center"/>
    </xf>
    <xf numFmtId="0" fontId="0" fillId="0" borderId="0" xfId="0" applyFont="1" applyFill="1" applyBorder="1" applyAlignment="1">
      <alignment vertical="center"/>
    </xf>
    <xf numFmtId="0" fontId="29" fillId="0" borderId="14" xfId="42" applyFont="1" applyFill="1" applyBorder="1" applyAlignment="1">
      <alignment vertical="center"/>
    </xf>
    <xf numFmtId="0" fontId="29" fillId="0" borderId="23" xfId="42" applyFont="1" applyFill="1" applyBorder="1" applyAlignment="1">
      <alignment vertical="center"/>
    </xf>
    <xf numFmtId="0" fontId="63" fillId="0" borderId="14" xfId="0" applyFont="1" applyFill="1" applyBorder="1" applyAlignment="1">
      <alignment horizontal="center" vertical="center"/>
    </xf>
    <xf numFmtId="0" fontId="37" fillId="0" borderId="0" xfId="0" applyFont="1" applyFill="1">
      <alignment vertical="center"/>
    </xf>
    <xf numFmtId="0" fontId="108" fillId="30" borderId="0" xfId="0" applyFont="1" applyFill="1" applyAlignment="1">
      <alignment vertical="center"/>
    </xf>
    <xf numFmtId="0" fontId="108" fillId="0" borderId="0" xfId="0" applyFont="1">
      <alignment vertical="center"/>
    </xf>
    <xf numFmtId="0" fontId="110" fillId="0" borderId="0" xfId="50" applyFont="1" applyAlignment="1">
      <alignment vertical="center"/>
    </xf>
    <xf numFmtId="0" fontId="111" fillId="0" borderId="0" xfId="50" applyFont="1" applyAlignment="1">
      <alignment vertical="center"/>
    </xf>
    <xf numFmtId="0" fontId="112" fillId="0" borderId="0" xfId="50" applyFont="1" applyAlignment="1">
      <alignment vertical="center"/>
    </xf>
    <xf numFmtId="0" fontId="113" fillId="0" borderId="0" xfId="50" applyFont="1" applyAlignment="1">
      <alignment vertical="center"/>
    </xf>
    <xf numFmtId="0" fontId="113" fillId="0" borderId="0" xfId="50" applyFont="1" applyAlignment="1">
      <alignment horizontal="left" vertical="center"/>
    </xf>
    <xf numFmtId="0" fontId="113" fillId="0" borderId="0" xfId="50" applyFont="1" applyAlignment="1">
      <alignment horizontal="right" vertical="center"/>
    </xf>
    <xf numFmtId="0" fontId="114" fillId="0" borderId="0" xfId="50" applyFont="1" applyAlignment="1">
      <alignment vertical="center"/>
    </xf>
    <xf numFmtId="0" fontId="115" fillId="0" borderId="0" xfId="50" applyFont="1" applyAlignment="1">
      <alignment vertical="center"/>
    </xf>
    <xf numFmtId="0" fontId="116" fillId="0" borderId="0" xfId="50" applyFont="1" applyAlignment="1">
      <alignment horizontal="right" vertical="center"/>
    </xf>
    <xf numFmtId="0" fontId="117" fillId="0" borderId="23" xfId="50" applyFont="1" applyFill="1" applyBorder="1" applyAlignment="1">
      <alignment vertical="center"/>
    </xf>
    <xf numFmtId="0" fontId="110" fillId="0" borderId="17" xfId="50" applyFont="1" applyBorder="1" applyAlignment="1">
      <alignment vertical="center"/>
    </xf>
    <xf numFmtId="0" fontId="110" fillId="0" borderId="16" xfId="50" applyFont="1" applyBorder="1" applyAlignment="1">
      <alignment vertical="center"/>
    </xf>
    <xf numFmtId="38" fontId="110" fillId="0" borderId="17" xfId="50" applyNumberFormat="1" applyFont="1" applyBorder="1" applyAlignment="1">
      <alignment vertical="center"/>
    </xf>
    <xf numFmtId="38" fontId="110" fillId="0" borderId="10" xfId="50" applyNumberFormat="1" applyFont="1" applyBorder="1" applyAlignment="1">
      <alignment vertical="center"/>
    </xf>
    <xf numFmtId="38" fontId="110" fillId="0" borderId="16" xfId="50" applyNumberFormat="1" applyFont="1" applyBorder="1" applyAlignment="1">
      <alignment vertical="center"/>
    </xf>
    <xf numFmtId="0" fontId="114" fillId="0" borderId="116" xfId="50" applyFont="1" applyBorder="1" applyAlignment="1">
      <alignment horizontal="center" vertical="center"/>
    </xf>
    <xf numFmtId="0" fontId="114" fillId="0" borderId="116" xfId="50" applyFont="1" applyBorder="1" applyAlignment="1">
      <alignment horizontal="right" vertical="center"/>
    </xf>
    <xf numFmtId="0" fontId="110" fillId="0" borderId="0" xfId="50" applyFont="1" applyBorder="1" applyAlignment="1">
      <alignment vertical="center"/>
    </xf>
    <xf numFmtId="0" fontId="123" fillId="0" borderId="0" xfId="50" applyFont="1" applyFill="1" applyBorder="1" applyAlignment="1">
      <alignment vertical="center" shrinkToFit="1"/>
    </xf>
    <xf numFmtId="0" fontId="123" fillId="0" borderId="0" xfId="50" applyFont="1" applyFill="1" applyBorder="1" applyAlignment="1">
      <alignment horizontal="right" vertical="center" wrapText="1" shrinkToFit="1"/>
    </xf>
    <xf numFmtId="0" fontId="124" fillId="0" borderId="0" xfId="50" applyFont="1" applyFill="1" applyBorder="1" applyAlignment="1">
      <alignment vertical="center" shrinkToFit="1"/>
    </xf>
    <xf numFmtId="38" fontId="110" fillId="0" borderId="0" xfId="50" applyNumberFormat="1" applyFont="1" applyBorder="1" applyAlignment="1">
      <alignment vertical="center"/>
    </xf>
    <xf numFmtId="38" fontId="125" fillId="0" borderId="0" xfId="49" applyFont="1" applyFill="1" applyAlignment="1" applyProtection="1">
      <alignment vertical="center"/>
    </xf>
    <xf numFmtId="38" fontId="126" fillId="0" borderId="0" xfId="49" applyFont="1" applyFill="1" applyAlignment="1" applyProtection="1">
      <alignment vertical="center"/>
    </xf>
    <xf numFmtId="38" fontId="127" fillId="0" borderId="0" xfId="49" applyFont="1" applyFill="1" applyAlignment="1" applyProtection="1">
      <alignment horizontal="right"/>
    </xf>
    <xf numFmtId="38" fontId="126" fillId="0" borderId="0" xfId="49" applyFont="1" applyFill="1" applyBorder="1" applyAlignment="1" applyProtection="1">
      <alignment vertical="center"/>
    </xf>
    <xf numFmtId="38" fontId="128" fillId="0" borderId="14" xfId="49" applyFont="1" applyFill="1" applyBorder="1" applyAlignment="1" applyProtection="1">
      <alignment horizontal="center" vertical="center"/>
    </xf>
    <xf numFmtId="38" fontId="127" fillId="0" borderId="15" xfId="49" applyFont="1" applyFill="1" applyBorder="1" applyAlignment="1" applyProtection="1">
      <alignment horizontal="right" vertical="center"/>
    </xf>
    <xf numFmtId="38" fontId="123" fillId="0" borderId="13" xfId="49" applyFont="1" applyFill="1" applyBorder="1" applyAlignment="1" applyProtection="1">
      <alignment vertical="center"/>
    </xf>
    <xf numFmtId="38" fontId="127" fillId="0" borderId="0" xfId="49" applyFont="1" applyFill="1" applyBorder="1" applyAlignment="1" applyProtection="1">
      <alignment horizontal="right" vertical="center"/>
    </xf>
    <xf numFmtId="38" fontId="127" fillId="0" borderId="18" xfId="49" applyFont="1" applyFill="1" applyBorder="1" applyAlignment="1" applyProtection="1">
      <alignment horizontal="right" vertical="center"/>
    </xf>
    <xf numFmtId="38" fontId="127" fillId="0" borderId="123" xfId="49" applyFont="1" applyFill="1" applyBorder="1" applyAlignment="1" applyProtection="1">
      <alignment horizontal="right" vertical="center"/>
    </xf>
    <xf numFmtId="0" fontId="131" fillId="0" borderId="0" xfId="50" applyFont="1" applyAlignment="1">
      <alignment horizontal="left" vertical="center"/>
    </xf>
    <xf numFmtId="0" fontId="131" fillId="0" borderId="0" xfId="50" applyFont="1" applyFill="1" applyBorder="1" applyAlignment="1">
      <alignment vertical="center" shrinkToFit="1"/>
    </xf>
    <xf numFmtId="0" fontId="131" fillId="0" borderId="171" xfId="50" applyFont="1" applyBorder="1" applyAlignment="1">
      <alignment vertical="center" shrinkToFit="1"/>
    </xf>
    <xf numFmtId="0" fontId="131" fillId="0" borderId="281" xfId="50" applyFont="1" applyBorder="1" applyAlignment="1">
      <alignment vertical="center" shrinkToFit="1"/>
    </xf>
    <xf numFmtId="0" fontId="134" fillId="0" borderId="0" xfId="50" applyFont="1" applyAlignment="1">
      <alignment vertical="center"/>
    </xf>
    <xf numFmtId="38" fontId="134" fillId="0" borderId="0" xfId="50" applyNumberFormat="1" applyFont="1" applyBorder="1" applyAlignment="1">
      <alignment vertical="center"/>
    </xf>
    <xf numFmtId="0" fontId="134" fillId="0" borderId="0" xfId="50" applyFont="1" applyBorder="1" applyAlignment="1">
      <alignment vertical="center"/>
    </xf>
    <xf numFmtId="38" fontId="120" fillId="0" borderId="122" xfId="49" applyFont="1" applyFill="1" applyBorder="1" applyAlignment="1" applyProtection="1">
      <alignment vertical="center"/>
    </xf>
    <xf numFmtId="38" fontId="120" fillId="0" borderId="123" xfId="49" applyFont="1" applyFill="1" applyBorder="1" applyAlignment="1" applyProtection="1">
      <alignment vertical="center"/>
    </xf>
    <xf numFmtId="38" fontId="120" fillId="0" borderId="122" xfId="57" applyFont="1" applyBorder="1" applyAlignment="1">
      <alignment vertical="center"/>
    </xf>
    <xf numFmtId="38" fontId="120" fillId="0" borderId="22" xfId="49" applyFont="1" applyFill="1" applyBorder="1" applyAlignment="1" applyProtection="1">
      <alignment horizontal="right" vertical="center"/>
    </xf>
    <xf numFmtId="0" fontId="117" fillId="0" borderId="284" xfId="50" applyFont="1" applyBorder="1" applyAlignment="1">
      <alignment vertical="center"/>
    </xf>
    <xf numFmtId="38" fontId="130" fillId="0" borderId="0" xfId="49" applyFont="1" applyFill="1" applyAlignment="1" applyProtection="1">
      <alignment vertical="center"/>
    </xf>
    <xf numFmtId="38" fontId="136" fillId="0" borderId="0" xfId="49" applyFont="1" applyFill="1" applyBorder="1" applyAlignment="1" applyProtection="1">
      <alignment vertical="center"/>
    </xf>
    <xf numFmtId="38" fontId="130" fillId="0" borderId="0" xfId="49" applyFont="1" applyFill="1" applyBorder="1" applyAlignment="1" applyProtection="1">
      <alignment vertical="center"/>
    </xf>
    <xf numFmtId="38" fontId="130" fillId="0" borderId="121" xfId="57" applyFont="1" applyFill="1" applyBorder="1" applyAlignment="1" applyProtection="1">
      <alignment horizontal="center" vertical="center" shrinkToFit="1"/>
    </xf>
    <xf numFmtId="38" fontId="130" fillId="0" borderId="121" xfId="49" applyFont="1" applyFill="1" applyBorder="1" applyAlignment="1" applyProtection="1">
      <alignment horizontal="center" vertical="center" shrinkToFit="1"/>
    </xf>
    <xf numFmtId="38" fontId="130" fillId="0" borderId="132" xfId="57" applyFont="1" applyFill="1" applyBorder="1" applyAlignment="1" applyProtection="1">
      <alignment horizontal="center" vertical="center"/>
    </xf>
    <xf numFmtId="38" fontId="130" fillId="0" borderId="132" xfId="49" applyFont="1" applyFill="1" applyBorder="1" applyAlignment="1" applyProtection="1">
      <alignment horizontal="center" vertical="center"/>
    </xf>
    <xf numFmtId="38" fontId="130" fillId="0" borderId="123" xfId="57" applyFont="1" applyFill="1" applyBorder="1" applyAlignment="1" applyProtection="1">
      <alignment horizontal="right" vertical="center" shrinkToFit="1"/>
    </xf>
    <xf numFmtId="38" fontId="130" fillId="0" borderId="123" xfId="49" applyFont="1" applyFill="1" applyBorder="1" applyAlignment="1" applyProtection="1">
      <alignment horizontal="center" vertical="center" shrinkToFit="1"/>
    </xf>
    <xf numFmtId="38" fontId="130" fillId="0" borderId="0" xfId="49" applyFont="1" applyFill="1" applyBorder="1" applyAlignment="1" applyProtection="1">
      <alignment horizontal="center" vertical="center"/>
    </xf>
    <xf numFmtId="38" fontId="130" fillId="0" borderId="0" xfId="57" applyFont="1" applyFill="1" applyBorder="1" applyAlignment="1" applyProtection="1">
      <alignment horizontal="right" vertical="center"/>
    </xf>
    <xf numFmtId="38" fontId="130" fillId="0" borderId="0" xfId="57" applyFont="1" applyFill="1" applyBorder="1" applyAlignment="1" applyProtection="1">
      <alignment horizontal="right" vertical="center" shrinkToFit="1"/>
    </xf>
    <xf numFmtId="38" fontId="130" fillId="0" borderId="0" xfId="49" applyFont="1" applyFill="1" applyBorder="1" applyAlignment="1" applyProtection="1">
      <alignment horizontal="center" vertical="center" shrinkToFit="1"/>
    </xf>
    <xf numFmtId="38" fontId="125" fillId="0" borderId="0" xfId="49" applyFont="1" applyFill="1" applyBorder="1" applyAlignment="1" applyProtection="1">
      <alignment horizontal="right" vertical="center"/>
    </xf>
    <xf numFmtId="0" fontId="134" fillId="0" borderId="0" xfId="50" applyFont="1" applyBorder="1" applyAlignment="1">
      <alignment horizontal="center" vertical="center"/>
    </xf>
    <xf numFmtId="38" fontId="130" fillId="0" borderId="122" xfId="57" applyFont="1" applyBorder="1" applyAlignment="1">
      <alignment vertical="center"/>
    </xf>
    <xf numFmtId="0" fontId="134" fillId="0" borderId="284" xfId="50" applyFont="1" applyBorder="1" applyAlignment="1">
      <alignment vertical="center"/>
    </xf>
    <xf numFmtId="38" fontId="120" fillId="0" borderId="0" xfId="49" applyFont="1" applyFill="1" applyBorder="1" applyAlignment="1" applyProtection="1">
      <alignment vertical="center"/>
    </xf>
    <xf numFmtId="38" fontId="120" fillId="0" borderId="0" xfId="49" applyFont="1" applyFill="1" applyBorder="1" applyAlignment="1" applyProtection="1">
      <alignment horizontal="right" vertical="center"/>
    </xf>
    <xf numFmtId="38" fontId="135" fillId="0" borderId="0" xfId="49" applyFont="1" applyFill="1" applyBorder="1" applyAlignment="1" applyProtection="1">
      <alignment horizontal="right" vertical="center" shrinkToFit="1"/>
    </xf>
    <xf numFmtId="0" fontId="134" fillId="0" borderId="0" xfId="50" applyFont="1" applyFill="1" applyBorder="1" applyAlignment="1">
      <alignment horizontal="left" vertical="center" shrinkToFit="1"/>
    </xf>
    <xf numFmtId="0" fontId="125" fillId="0" borderId="0" xfId="50" applyFont="1" applyBorder="1" applyAlignment="1">
      <alignment vertical="center"/>
    </xf>
    <xf numFmtId="0" fontId="137" fillId="0" borderId="103" xfId="50" applyFont="1" applyBorder="1" applyAlignment="1">
      <alignment horizontal="center" vertical="center" shrinkToFit="1"/>
    </xf>
    <xf numFmtId="0" fontId="137" fillId="0" borderId="104" xfId="50" applyFont="1" applyBorder="1" applyAlignment="1">
      <alignment vertical="center" shrinkToFit="1"/>
    </xf>
    <xf numFmtId="0" fontId="137" fillId="0" borderId="104" xfId="50" applyFont="1" applyBorder="1" applyAlignment="1">
      <alignment vertical="center"/>
    </xf>
    <xf numFmtId="0" fontId="137" fillId="0" borderId="262" xfId="50" applyFont="1" applyBorder="1" applyAlignment="1">
      <alignment horizontal="right" vertical="center"/>
    </xf>
    <xf numFmtId="0" fontId="137" fillId="30" borderId="260" xfId="50" applyFont="1" applyFill="1" applyBorder="1" applyAlignment="1" applyProtection="1">
      <alignment vertical="center"/>
      <protection locked="0"/>
    </xf>
    <xf numFmtId="0" fontId="137" fillId="0" borderId="260" xfId="50" applyFont="1" applyBorder="1" applyAlignment="1">
      <alignment horizontal="center" vertical="center"/>
    </xf>
    <xf numFmtId="0" fontId="137" fillId="0" borderId="260" xfId="50" applyFont="1" applyBorder="1" applyAlignment="1">
      <alignment horizontal="right" vertical="center"/>
    </xf>
    <xf numFmtId="0" fontId="137" fillId="0" borderId="261" xfId="50" applyFont="1" applyBorder="1" applyAlignment="1">
      <alignment horizontal="right" vertical="center"/>
    </xf>
    <xf numFmtId="0" fontId="137" fillId="0" borderId="21" xfId="50" applyFont="1" applyBorder="1" applyAlignment="1">
      <alignment horizontal="center" vertical="center"/>
    </xf>
    <xf numFmtId="0" fontId="137" fillId="30" borderId="22" xfId="50" applyFont="1" applyFill="1" applyBorder="1" applyAlignment="1" applyProtection="1">
      <alignment vertical="center" shrinkToFit="1"/>
      <protection locked="0"/>
    </xf>
    <xf numFmtId="0" fontId="137" fillId="0" borderId="22" xfId="50" applyFont="1" applyBorder="1" applyAlignment="1">
      <alignment vertical="center"/>
    </xf>
    <xf numFmtId="0" fontId="137" fillId="0" borderId="19" xfId="50" applyFont="1" applyBorder="1" applyAlignment="1">
      <alignment horizontal="center"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61" fillId="37" borderId="85" xfId="0" applyFont="1" applyFill="1" applyBorder="1" applyAlignment="1">
      <alignment horizontal="center" vertical="center"/>
    </xf>
    <xf numFmtId="0" fontId="61" fillId="37" borderId="19" xfId="0" applyFont="1" applyFill="1" applyBorder="1">
      <alignment vertical="center"/>
    </xf>
    <xf numFmtId="0" fontId="61" fillId="37" borderId="21" xfId="0" applyFont="1" applyFill="1" applyBorder="1" applyAlignment="1">
      <alignment vertical="center"/>
    </xf>
    <xf numFmtId="0" fontId="62" fillId="37" borderId="22" xfId="0" applyFont="1" applyFill="1" applyBorder="1" applyAlignment="1">
      <alignment vertical="center"/>
    </xf>
    <xf numFmtId="0" fontId="61" fillId="37" borderId="37" xfId="0" applyFont="1" applyFill="1" applyBorder="1" applyAlignment="1">
      <alignment horizontal="center" vertical="center"/>
    </xf>
    <xf numFmtId="0" fontId="20" fillId="37" borderId="30" xfId="0" applyFont="1" applyFill="1" applyBorder="1" applyAlignment="1">
      <alignment horizontal="center" vertical="center"/>
    </xf>
    <xf numFmtId="0" fontId="61" fillId="37" borderId="35" xfId="0" applyFont="1" applyFill="1" applyBorder="1" applyAlignment="1">
      <alignment horizontal="center" vertical="center"/>
    </xf>
    <xf numFmtId="0" fontId="61" fillId="37" borderId="15" xfId="0" applyFont="1" applyFill="1" applyBorder="1">
      <alignment vertical="center"/>
    </xf>
    <xf numFmtId="0" fontId="62" fillId="37" borderId="14" xfId="0" applyFont="1" applyFill="1" applyBorder="1" applyAlignment="1">
      <alignment vertical="center"/>
    </xf>
    <xf numFmtId="0" fontId="62" fillId="37" borderId="23" xfId="0" applyFont="1" applyFill="1" applyBorder="1" applyAlignment="1">
      <alignment vertical="center"/>
    </xf>
    <xf numFmtId="0" fontId="62" fillId="37" borderId="29" xfId="0" applyFont="1" applyFill="1" applyBorder="1" applyAlignment="1">
      <alignment horizontal="center" vertical="center"/>
    </xf>
    <xf numFmtId="0" fontId="62" fillId="37" borderId="30" xfId="0" applyFont="1" applyFill="1" applyBorder="1" applyAlignment="1">
      <alignment horizontal="center" vertical="center"/>
    </xf>
    <xf numFmtId="0" fontId="62" fillId="37" borderId="37" xfId="0" applyFont="1" applyFill="1" applyBorder="1">
      <alignment vertical="center"/>
    </xf>
    <xf numFmtId="0" fontId="62" fillId="37" borderId="37" xfId="0" applyFont="1" applyFill="1" applyBorder="1" applyAlignment="1">
      <alignment horizontal="center" vertical="center"/>
    </xf>
    <xf numFmtId="0" fontId="61" fillId="37" borderId="22" xfId="0" applyFont="1" applyFill="1" applyBorder="1" applyAlignment="1">
      <alignment vertical="center"/>
    </xf>
    <xf numFmtId="0" fontId="62" fillId="37" borderId="15" xfId="0" applyFont="1" applyFill="1" applyBorder="1" applyAlignment="1">
      <alignment horizontal="right" vertical="center"/>
    </xf>
    <xf numFmtId="0" fontId="62" fillId="37" borderId="51" xfId="0" applyFont="1" applyFill="1" applyBorder="1" applyAlignment="1">
      <alignment horizontal="center" vertical="center"/>
    </xf>
    <xf numFmtId="0" fontId="142" fillId="0" borderId="0" xfId="42" applyFont="1" applyFill="1" applyBorder="1" applyAlignment="1">
      <alignment horizontal="left" vertical="center"/>
    </xf>
    <xf numFmtId="0" fontId="0" fillId="0" borderId="12" xfId="0" applyFont="1" applyFill="1" applyBorder="1">
      <alignment vertical="center"/>
    </xf>
    <xf numFmtId="0" fontId="50" fillId="0" borderId="0" xfId="0" applyFont="1" applyFill="1" applyBorder="1">
      <alignment vertical="center"/>
    </xf>
    <xf numFmtId="0" fontId="0" fillId="0" borderId="24" xfId="0" applyFont="1" applyFill="1" applyBorder="1">
      <alignment vertical="center"/>
    </xf>
    <xf numFmtId="0" fontId="143" fillId="0" borderId="0" xfId="0" applyFont="1" applyFill="1" applyBorder="1">
      <alignment vertical="center"/>
    </xf>
    <xf numFmtId="0" fontId="0" fillId="0" borderId="21" xfId="0" applyFont="1" applyFill="1" applyBorder="1">
      <alignment vertical="center"/>
    </xf>
    <xf numFmtId="0" fontId="0" fillId="0" borderId="22" xfId="0" applyFont="1" applyFill="1" applyBorder="1">
      <alignment vertical="center"/>
    </xf>
    <xf numFmtId="0" fontId="0" fillId="0" borderId="19" xfId="0" applyFont="1" applyFill="1" applyBorder="1">
      <alignment vertical="center"/>
    </xf>
    <xf numFmtId="0" fontId="0" fillId="0" borderId="13" xfId="0" applyFont="1" applyFill="1" applyBorder="1">
      <alignment vertical="center"/>
    </xf>
    <xf numFmtId="0" fontId="0" fillId="0" borderId="16" xfId="0" applyFont="1" applyFill="1" applyBorder="1">
      <alignment vertical="center"/>
    </xf>
    <xf numFmtId="0" fontId="1" fillId="0" borderId="11" xfId="48" applyFont="1" applyFill="1" applyBorder="1" applyAlignment="1">
      <alignment vertical="center" shrinkToFit="1"/>
    </xf>
    <xf numFmtId="0" fontId="1" fillId="0" borderId="20" xfId="48" applyFont="1" applyFill="1" applyBorder="1" applyAlignment="1">
      <alignment vertical="center" shrinkToFit="1"/>
    </xf>
    <xf numFmtId="0" fontId="1" fillId="0" borderId="20" xfId="48" applyFont="1" applyFill="1" applyBorder="1" applyAlignment="1">
      <alignment horizontal="right" vertical="center"/>
    </xf>
    <xf numFmtId="0" fontId="1" fillId="0" borderId="11" xfId="0" applyFont="1" applyBorder="1" applyAlignment="1">
      <alignment vertical="center" shrinkToFit="1"/>
    </xf>
    <xf numFmtId="0" fontId="1" fillId="0" borderId="20" xfId="0" applyFont="1" applyBorder="1">
      <alignment vertical="center"/>
    </xf>
    <xf numFmtId="0" fontId="1" fillId="0" borderId="18" xfId="0" applyFont="1" applyBorder="1">
      <alignment vertical="center"/>
    </xf>
    <xf numFmtId="0" fontId="1" fillId="0" borderId="13" xfId="0" applyFont="1" applyBorder="1" applyAlignment="1">
      <alignment vertical="center" shrinkToFit="1"/>
    </xf>
    <xf numFmtId="0" fontId="1" fillId="0" borderId="22" xfId="0" applyFont="1" applyBorder="1" applyAlignment="1">
      <alignment vertical="center"/>
    </xf>
    <xf numFmtId="0" fontId="1" fillId="0" borderId="11" xfId="0" applyFont="1" applyBorder="1">
      <alignment vertical="center"/>
    </xf>
    <xf numFmtId="0" fontId="1" fillId="0" borderId="18" xfId="0" applyFont="1" applyBorder="1" applyAlignment="1">
      <alignment horizontal="right" vertical="center"/>
    </xf>
    <xf numFmtId="0" fontId="1" fillId="0" borderId="19" xfId="0" applyFont="1" applyBorder="1">
      <alignment vertical="center"/>
    </xf>
    <xf numFmtId="0" fontId="1" fillId="0" borderId="17" xfId="0" applyFont="1" applyBorder="1">
      <alignment vertical="center"/>
    </xf>
    <xf numFmtId="0" fontId="1" fillId="0" borderId="20" xfId="0" applyFont="1" applyFill="1" applyBorder="1">
      <alignment vertical="center"/>
    </xf>
    <xf numFmtId="0" fontId="1" fillId="0" borderId="13" xfId="0" applyFont="1" applyBorder="1">
      <alignment vertical="center"/>
    </xf>
    <xf numFmtId="0" fontId="1" fillId="0" borderId="0" xfId="0" applyFont="1" applyFill="1" applyBorder="1">
      <alignment vertical="center"/>
    </xf>
    <xf numFmtId="0" fontId="1" fillId="0" borderId="14" xfId="0" applyFont="1" applyFill="1" applyBorder="1">
      <alignment vertical="center"/>
    </xf>
    <xf numFmtId="0" fontId="1" fillId="0" borderId="23" xfId="0" applyFont="1" applyFill="1" applyBorder="1">
      <alignment vertical="center"/>
    </xf>
    <xf numFmtId="0" fontId="1" fillId="0" borderId="11" xfId="0" applyFont="1" applyFill="1" applyBorder="1">
      <alignment vertical="center"/>
    </xf>
    <xf numFmtId="0" fontId="1" fillId="0" borderId="18" xfId="0" applyFont="1" applyFill="1" applyBorder="1">
      <alignment vertical="center"/>
    </xf>
    <xf numFmtId="0" fontId="146" fillId="0" borderId="0" xfId="42" applyFont="1" applyFill="1" applyAlignment="1">
      <alignment vertical="top"/>
    </xf>
    <xf numFmtId="0" fontId="28" fillId="0" borderId="31" xfId="0" applyFont="1" applyFill="1" applyBorder="1" applyAlignment="1">
      <alignment horizontal="center" vertical="center" wrapText="1"/>
    </xf>
    <xf numFmtId="0" fontId="28" fillId="0" borderId="31" xfId="0" applyFont="1" applyFill="1" applyBorder="1" applyAlignment="1">
      <alignment horizontal="center" vertical="center"/>
    </xf>
    <xf numFmtId="0" fontId="62" fillId="0" borderId="14" xfId="0" applyFont="1" applyFill="1" applyBorder="1" applyAlignment="1">
      <alignment horizontal="left" vertical="center"/>
    </xf>
    <xf numFmtId="0" fontId="62" fillId="0" borderId="23" xfId="0" applyFont="1" applyFill="1" applyBorder="1" applyAlignment="1">
      <alignment horizontal="left" vertical="center"/>
    </xf>
    <xf numFmtId="0" fontId="62" fillId="0" borderId="15" xfId="0" applyFont="1" applyFill="1" applyBorder="1" applyAlignment="1">
      <alignment horizontal="left" vertical="center"/>
    </xf>
    <xf numFmtId="0" fontId="60" fillId="0" borderId="81" xfId="0" applyFont="1" applyFill="1" applyBorder="1" applyAlignment="1">
      <alignment horizontal="center" vertical="center"/>
    </xf>
    <xf numFmtId="0" fontId="60" fillId="0" borderId="82" xfId="0" applyFont="1" applyFill="1" applyBorder="1" applyAlignment="1">
      <alignment horizontal="center" vertical="center"/>
    </xf>
    <xf numFmtId="0" fontId="60" fillId="0" borderId="91" xfId="0" applyFont="1" applyFill="1" applyBorder="1" applyAlignment="1">
      <alignment horizontal="center" vertical="center"/>
    </xf>
    <xf numFmtId="0" fontId="62" fillId="0" borderId="14" xfId="0" applyFont="1" applyFill="1" applyBorder="1" applyAlignment="1">
      <alignment horizontal="left" vertical="center" wrapText="1"/>
    </xf>
    <xf numFmtId="0" fontId="62" fillId="0" borderId="23" xfId="0" applyFont="1" applyFill="1" applyBorder="1" applyAlignment="1">
      <alignment horizontal="left" vertical="center" wrapText="1"/>
    </xf>
    <xf numFmtId="0" fontId="62" fillId="0" borderId="15" xfId="0" applyFont="1" applyFill="1" applyBorder="1" applyAlignment="1">
      <alignment horizontal="left" vertical="center" wrapText="1"/>
    </xf>
    <xf numFmtId="0" fontId="104" fillId="0" borderId="127" xfId="0" applyFont="1" applyFill="1" applyBorder="1" applyAlignment="1">
      <alignment horizontal="left" vertical="center" wrapText="1"/>
    </xf>
    <xf numFmtId="0" fontId="104" fillId="0" borderId="23" xfId="0" applyFont="1" applyFill="1" applyBorder="1" applyAlignment="1">
      <alignment horizontal="left" vertical="center" wrapText="1"/>
    </xf>
    <xf numFmtId="0" fontId="34" fillId="0" borderId="23" xfId="0" applyFont="1" applyFill="1" applyBorder="1" applyAlignment="1">
      <alignment vertical="center"/>
    </xf>
    <xf numFmtId="0" fontId="21" fillId="0" borderId="0" xfId="0" applyFont="1" applyAlignment="1">
      <alignment horizontal="center" vertical="center" wrapText="1"/>
    </xf>
    <xf numFmtId="0" fontId="141" fillId="27" borderId="0" xfId="0" applyFont="1" applyFill="1" applyBorder="1" applyAlignment="1">
      <alignment horizontal="left" vertical="center" wrapText="1"/>
    </xf>
    <xf numFmtId="0" fontId="63" fillId="0" borderId="14" xfId="0" applyFont="1" applyFill="1" applyBorder="1" applyAlignment="1">
      <alignment horizontal="left" vertical="center" wrapText="1"/>
    </xf>
    <xf numFmtId="0" fontId="63" fillId="0" borderId="23" xfId="0" applyFont="1" applyFill="1" applyBorder="1" applyAlignment="1">
      <alignment horizontal="left" vertical="center" wrapText="1"/>
    </xf>
    <xf numFmtId="0" fontId="63" fillId="0" borderId="15" xfId="0" applyFont="1" applyFill="1" applyBorder="1" applyAlignment="1">
      <alignment horizontal="left" vertical="center" wrapText="1"/>
    </xf>
    <xf numFmtId="0" fontId="62" fillId="0" borderId="14" xfId="0" applyFont="1" applyFill="1" applyBorder="1" applyAlignment="1">
      <alignment horizontal="left" vertical="center" shrinkToFit="1"/>
    </xf>
    <xf numFmtId="0" fontId="62" fillId="0" borderId="23" xfId="0" applyFont="1" applyFill="1" applyBorder="1" applyAlignment="1">
      <alignment horizontal="left" vertical="center" shrinkToFit="1"/>
    </xf>
    <xf numFmtId="0" fontId="62" fillId="0" borderId="15" xfId="0" applyFont="1" applyFill="1" applyBorder="1" applyAlignment="1">
      <alignment horizontal="left" vertical="center" shrinkToFit="1"/>
    </xf>
    <xf numFmtId="0" fontId="63" fillId="0" borderId="14" xfId="0" applyFont="1" applyFill="1" applyBorder="1" applyAlignment="1">
      <alignment horizontal="left" vertical="center"/>
    </xf>
    <xf numFmtId="0" fontId="63" fillId="0" borderId="23" xfId="0" applyFont="1" applyFill="1" applyBorder="1" applyAlignment="1">
      <alignment horizontal="left" vertical="center"/>
    </xf>
    <xf numFmtId="0" fontId="63" fillId="0" borderId="15" xfId="0" applyFont="1" applyFill="1" applyBorder="1" applyAlignment="1">
      <alignment horizontal="left" vertical="center"/>
    </xf>
    <xf numFmtId="0" fontId="0" fillId="0" borderId="0" xfId="0" applyAlignment="1">
      <alignment vertical="center" wrapText="1"/>
    </xf>
    <xf numFmtId="0" fontId="58" fillId="26" borderId="0" xfId="0" applyFont="1" applyFill="1" applyBorder="1" applyAlignment="1">
      <alignment horizontal="left" vertical="center" wrapText="1"/>
    </xf>
    <xf numFmtId="0" fontId="37" fillId="0" borderId="18" xfId="0" applyFont="1" applyBorder="1" applyAlignment="1">
      <alignment horizontal="center" vertical="center" wrapText="1" shrinkToFit="1"/>
    </xf>
    <xf numFmtId="0" fontId="37" fillId="0" borderId="19" xfId="0" applyFont="1" applyBorder="1" applyAlignment="1">
      <alignment horizontal="center" vertical="center" shrinkToFit="1"/>
    </xf>
    <xf numFmtId="0" fontId="23" fillId="0" borderId="0" xfId="0" applyFont="1" applyAlignment="1">
      <alignment vertical="center" wrapText="1"/>
    </xf>
    <xf numFmtId="0" fontId="28" fillId="0" borderId="0" xfId="0" applyFont="1" applyBorder="1" applyAlignment="1">
      <alignment horizontal="center" shrinkToFit="1"/>
    </xf>
    <xf numFmtId="0" fontId="20" fillId="0" borderId="10" xfId="0" applyFont="1" applyBorder="1" applyAlignment="1">
      <alignment horizontal="center" vertical="center" wrapText="1" shrinkToFit="1"/>
    </xf>
    <xf numFmtId="0" fontId="20" fillId="0" borderId="17" xfId="0" applyFont="1" applyBorder="1" applyAlignment="1">
      <alignment horizontal="center" vertical="center" shrinkToFit="1"/>
    </xf>
    <xf numFmtId="0" fontId="20" fillId="0" borderId="10" xfId="0" applyFont="1" applyBorder="1" applyAlignment="1">
      <alignment horizontal="center" vertical="center"/>
    </xf>
    <xf numFmtId="0" fontId="20" fillId="0" borderId="17" xfId="0" applyFont="1" applyBorder="1" applyAlignment="1">
      <alignment horizontal="center" vertical="center"/>
    </xf>
    <xf numFmtId="0" fontId="29" fillId="0" borderId="10" xfId="0" applyFont="1" applyBorder="1" applyAlignment="1">
      <alignment horizontal="center" vertical="center" shrinkToFit="1"/>
    </xf>
    <xf numFmtId="0" fontId="29" fillId="0" borderId="17" xfId="0" applyFont="1" applyBorder="1" applyAlignment="1">
      <alignment vertical="center" shrinkToFit="1"/>
    </xf>
    <xf numFmtId="0" fontId="20" fillId="0" borderId="11" xfId="0" applyFont="1" applyBorder="1" applyAlignment="1">
      <alignment horizontal="center" vertical="center"/>
    </xf>
    <xf numFmtId="0" fontId="20" fillId="0" borderId="18" xfId="0" applyFont="1" applyBorder="1" applyAlignment="1">
      <alignment horizontal="center" vertical="center"/>
    </xf>
    <xf numFmtId="0" fontId="20" fillId="0" borderId="13" xfId="0" applyFont="1" applyBorder="1" applyAlignment="1">
      <alignment horizontal="center" vertical="center"/>
    </xf>
    <xf numFmtId="0" fontId="20" fillId="0" borderId="24" xfId="0" applyFont="1" applyBorder="1" applyAlignment="1">
      <alignment horizontal="center" vertical="center"/>
    </xf>
    <xf numFmtId="0" fontId="32" fillId="31" borderId="14" xfId="0" applyFont="1" applyFill="1" applyBorder="1" applyAlignment="1">
      <alignment horizontal="left" vertical="center" wrapText="1"/>
    </xf>
    <xf numFmtId="0" fontId="32" fillId="31" borderId="15" xfId="0" applyFont="1" applyFill="1" applyBorder="1" applyAlignment="1">
      <alignment horizontal="left" vertical="center" wrapText="1"/>
    </xf>
    <xf numFmtId="0" fontId="41" fillId="27" borderId="10" xfId="0" applyFont="1" applyFill="1" applyBorder="1" applyAlignment="1">
      <alignment horizontal="center" vertical="center"/>
    </xf>
    <xf numFmtId="0" fontId="41" fillId="27" borderId="11" xfId="0" applyFont="1" applyFill="1" applyBorder="1" applyAlignment="1">
      <alignment horizontal="left" vertical="center"/>
    </xf>
    <xf numFmtId="0" fontId="41" fillId="27" borderId="20" xfId="0" applyFont="1" applyFill="1" applyBorder="1" applyAlignment="1">
      <alignment horizontal="left" vertical="center"/>
    </xf>
    <xf numFmtId="0" fontId="41" fillId="27" borderId="18" xfId="0" applyFont="1" applyFill="1" applyBorder="1" applyAlignment="1">
      <alignment horizontal="left" vertical="center"/>
    </xf>
    <xf numFmtId="0" fontId="41" fillId="27" borderId="13" xfId="0" applyFont="1" applyFill="1" applyBorder="1" applyAlignment="1">
      <alignment horizontal="left" vertical="center"/>
    </xf>
    <xf numFmtId="0" fontId="41" fillId="27" borderId="0" xfId="0" applyFont="1" applyFill="1" applyBorder="1" applyAlignment="1">
      <alignment horizontal="left" vertical="center"/>
    </xf>
    <xf numFmtId="0" fontId="41" fillId="27" borderId="24" xfId="0" applyFont="1" applyFill="1" applyBorder="1" applyAlignment="1">
      <alignment horizontal="left" vertical="center"/>
    </xf>
    <xf numFmtId="0" fontId="41" fillId="27" borderId="21" xfId="0" applyFont="1" applyFill="1" applyBorder="1" applyAlignment="1">
      <alignment horizontal="left" vertical="center"/>
    </xf>
    <xf numFmtId="0" fontId="41" fillId="27" borderId="22" xfId="0" applyFont="1" applyFill="1" applyBorder="1" applyAlignment="1">
      <alignment horizontal="left" vertical="center"/>
    </xf>
    <xf numFmtId="0" fontId="41" fillId="27" borderId="19" xfId="0" applyFont="1" applyFill="1" applyBorder="1" applyAlignment="1">
      <alignment horizontal="left" vertical="center"/>
    </xf>
    <xf numFmtId="0" fontId="41" fillId="27" borderId="11" xfId="0" applyFont="1" applyFill="1" applyBorder="1" applyAlignment="1">
      <alignment horizontal="center" vertical="center" wrapText="1"/>
    </xf>
    <xf numFmtId="0" fontId="41" fillId="27" borderId="18" xfId="0" applyFont="1" applyFill="1" applyBorder="1" applyAlignment="1">
      <alignment horizontal="center" vertical="center" wrapText="1"/>
    </xf>
    <xf numFmtId="0" fontId="0" fillId="27" borderId="0" xfId="0" applyFont="1" applyFill="1" applyAlignment="1">
      <alignment horizontal="left" vertical="center"/>
    </xf>
    <xf numFmtId="0" fontId="41" fillId="27" borderId="10" xfId="0" applyFont="1" applyFill="1" applyBorder="1" applyAlignment="1">
      <alignment horizontal="left" vertical="center"/>
    </xf>
    <xf numFmtId="0" fontId="41" fillId="27" borderId="11" xfId="0" applyFont="1" applyFill="1" applyBorder="1" applyAlignment="1">
      <alignment horizontal="center" vertical="center"/>
    </xf>
    <xf numFmtId="0" fontId="41" fillId="27" borderId="18" xfId="0" applyFont="1" applyFill="1" applyBorder="1" applyAlignment="1">
      <alignment horizontal="center" vertical="center"/>
    </xf>
    <xf numFmtId="0" fontId="41" fillId="27" borderId="21" xfId="0" applyFont="1" applyFill="1" applyBorder="1" applyAlignment="1">
      <alignment horizontal="center" vertical="center"/>
    </xf>
    <xf numFmtId="0" fontId="41" fillId="27" borderId="19" xfId="0" applyFont="1" applyFill="1" applyBorder="1" applyAlignment="1">
      <alignment horizontal="center" vertical="center"/>
    </xf>
    <xf numFmtId="0" fontId="41" fillId="27" borderId="10" xfId="0" applyFont="1" applyFill="1" applyBorder="1" applyAlignment="1">
      <alignment horizontal="center" vertical="center" wrapText="1"/>
    </xf>
    <xf numFmtId="0" fontId="42" fillId="27" borderId="10" xfId="0" applyFont="1" applyFill="1" applyBorder="1" applyAlignment="1">
      <alignment horizontal="center" vertical="center"/>
    </xf>
    <xf numFmtId="0" fontId="43" fillId="27" borderId="10" xfId="0" applyFont="1" applyFill="1" applyBorder="1" applyAlignment="1">
      <alignment horizontal="center" vertical="center" wrapText="1"/>
    </xf>
    <xf numFmtId="0" fontId="0" fillId="24" borderId="10" xfId="0" applyFill="1" applyBorder="1" applyAlignment="1">
      <alignment horizontal="center" vertical="center"/>
    </xf>
    <xf numFmtId="0" fontId="0" fillId="0" borderId="10" xfId="0" applyBorder="1" applyAlignment="1">
      <alignment horizontal="center" vertical="center"/>
    </xf>
    <xf numFmtId="0" fontId="34" fillId="0" borderId="17" xfId="0" applyFont="1" applyBorder="1" applyAlignment="1">
      <alignment horizontal="left" vertical="center"/>
    </xf>
    <xf numFmtId="0" fontId="34" fillId="0" borderId="12" xfId="0" applyFont="1" applyBorder="1">
      <alignment vertical="center"/>
    </xf>
    <xf numFmtId="0" fontId="34" fillId="0" borderId="16" xfId="0" applyFont="1" applyBorder="1">
      <alignment vertical="center"/>
    </xf>
    <xf numFmtId="0" fontId="0" fillId="0" borderId="10" xfId="0" applyBorder="1">
      <alignment vertical="center"/>
    </xf>
    <xf numFmtId="0" fontId="20" fillId="0" borderId="10" xfId="42" applyFont="1" applyFill="1" applyBorder="1" applyAlignment="1">
      <alignment horizontal="left" vertical="center"/>
    </xf>
    <xf numFmtId="0" fontId="107" fillId="0" borderId="13" xfId="0" applyFont="1" applyBorder="1" applyAlignment="1">
      <alignment horizontal="left" vertical="top" wrapText="1"/>
    </xf>
    <xf numFmtId="0" fontId="107" fillId="0" borderId="0" xfId="0" applyFont="1" applyAlignment="1">
      <alignment horizontal="left" vertical="top" wrapText="1"/>
    </xf>
    <xf numFmtId="0" fontId="20" fillId="28" borderId="14" xfId="42" applyFont="1" applyFill="1" applyBorder="1" applyAlignment="1">
      <alignment horizontal="center" vertical="center"/>
    </xf>
    <xf numFmtId="0" fontId="20" fillId="28" borderId="23" xfId="42" applyFont="1" applyFill="1" applyBorder="1" applyAlignment="1">
      <alignment horizontal="center" vertical="center"/>
    </xf>
    <xf numFmtId="0" fontId="20" fillId="28" borderId="15" xfId="42" applyFont="1" applyFill="1" applyBorder="1" applyAlignment="1">
      <alignment horizontal="center" vertical="center"/>
    </xf>
    <xf numFmtId="0" fontId="20" fillId="28" borderId="10" xfId="42" applyFont="1" applyFill="1" applyBorder="1" applyAlignment="1">
      <alignment horizontal="center" vertical="center" shrinkToFit="1"/>
    </xf>
    <xf numFmtId="0" fontId="20" fillId="0" borderId="10" xfId="42" applyFont="1" applyFill="1" applyBorder="1" applyAlignment="1">
      <alignment horizontal="center" vertical="center"/>
    </xf>
    <xf numFmtId="0" fontId="20" fillId="28" borderId="10" xfId="42" applyFont="1" applyFill="1" applyBorder="1" applyAlignment="1">
      <alignment horizontal="center" vertical="center"/>
    </xf>
    <xf numFmtId="0" fontId="20" fillId="0" borderId="11" xfId="42" applyFont="1"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9" xfId="0" applyBorder="1" applyAlignment="1">
      <alignment horizontal="center" vertical="center"/>
    </xf>
    <xf numFmtId="0" fontId="30" fillId="28" borderId="11" xfId="42" applyFont="1" applyFill="1" applyBorder="1" applyAlignment="1">
      <alignment horizontal="left" vertical="center" wrapText="1"/>
    </xf>
    <xf numFmtId="0" fontId="0" fillId="28" borderId="20" xfId="0" applyFill="1" applyBorder="1" applyAlignment="1">
      <alignment vertical="center" wrapText="1"/>
    </xf>
    <xf numFmtId="0" fontId="0" fillId="28" borderId="18" xfId="0" applyFill="1" applyBorder="1" applyAlignment="1">
      <alignment vertical="center" wrapText="1"/>
    </xf>
    <xf numFmtId="0" fontId="0" fillId="28" borderId="13" xfId="0" applyFill="1" applyBorder="1" applyAlignment="1">
      <alignment vertical="center" wrapText="1"/>
    </xf>
    <xf numFmtId="0" fontId="0" fillId="28" borderId="0" xfId="0" applyFill="1" applyBorder="1" applyAlignment="1">
      <alignment vertical="center" wrapText="1"/>
    </xf>
    <xf numFmtId="0" fontId="0" fillId="28" borderId="22" xfId="0" applyFill="1" applyBorder="1" applyAlignment="1">
      <alignment vertical="center" wrapText="1"/>
    </xf>
    <xf numFmtId="0" fontId="0" fillId="28" borderId="19" xfId="0" applyFill="1" applyBorder="1" applyAlignment="1">
      <alignment vertical="center" wrapText="1"/>
    </xf>
    <xf numFmtId="0" fontId="20" fillId="28" borderId="14" xfId="42" applyFont="1" applyFill="1" applyBorder="1" applyAlignment="1">
      <alignment horizontal="left" vertical="top" wrapText="1"/>
    </xf>
    <xf numFmtId="0" fontId="20" fillId="28" borderId="23" xfId="42" applyFont="1" applyFill="1" applyBorder="1" applyAlignment="1">
      <alignment horizontal="left" vertical="top" wrapText="1"/>
    </xf>
    <xf numFmtId="0" fontId="20" fillId="28" borderId="15" xfId="42" applyFont="1" applyFill="1" applyBorder="1" applyAlignment="1">
      <alignment horizontal="left" vertical="top" wrapText="1"/>
    </xf>
    <xf numFmtId="0" fontId="20" fillId="28" borderId="22" xfId="42" applyFont="1" applyFill="1" applyBorder="1" applyAlignment="1">
      <alignment vertical="center"/>
    </xf>
    <xf numFmtId="0" fontId="21" fillId="0" borderId="23" xfId="42" applyFont="1" applyBorder="1" applyAlignment="1">
      <alignment horizontal="center" vertical="center" shrinkToFit="1"/>
    </xf>
    <xf numFmtId="0" fontId="20" fillId="0" borderId="14" xfId="42" applyFont="1" applyFill="1" applyBorder="1" applyAlignment="1">
      <alignment horizontal="center" vertical="center"/>
    </xf>
    <xf numFmtId="0" fontId="20" fillId="0" borderId="23" xfId="42" applyFont="1" applyFill="1" applyBorder="1" applyAlignment="1">
      <alignment horizontal="center" vertical="center"/>
    </xf>
    <xf numFmtId="0" fontId="20" fillId="0" borderId="56" xfId="42" applyFont="1" applyFill="1" applyBorder="1" applyAlignment="1">
      <alignment horizontal="center" vertical="center"/>
    </xf>
    <xf numFmtId="0" fontId="20" fillId="28" borderId="21" xfId="42" applyFont="1" applyFill="1" applyBorder="1" applyAlignment="1">
      <alignment horizontal="left" vertical="center" shrinkToFit="1"/>
    </xf>
    <xf numFmtId="0" fontId="20" fillId="28" borderId="22" xfId="42" applyFont="1" applyFill="1" applyBorder="1" applyAlignment="1">
      <alignment horizontal="left" vertical="center" shrinkToFit="1"/>
    </xf>
    <xf numFmtId="0" fontId="20" fillId="28" borderId="23" xfId="42" applyFont="1" applyFill="1" applyBorder="1" applyAlignment="1">
      <alignment horizontal="left" vertical="center" shrinkToFit="1"/>
    </xf>
    <xf numFmtId="0" fontId="20" fillId="28" borderId="15" xfId="42" applyFont="1" applyFill="1" applyBorder="1" applyAlignment="1">
      <alignment horizontal="left" vertical="center" shrinkToFit="1"/>
    </xf>
    <xf numFmtId="0" fontId="20" fillId="0" borderId="15" xfId="42" applyFont="1" applyFill="1" applyBorder="1" applyAlignment="1">
      <alignment horizontal="center" vertical="center"/>
    </xf>
    <xf numFmtId="0" fontId="20" fillId="0" borderId="10" xfId="42" applyFont="1" applyFill="1" applyBorder="1" applyAlignment="1">
      <alignment horizontal="left" vertical="center" wrapText="1" shrinkToFit="1"/>
    </xf>
    <xf numFmtId="0" fontId="28" fillId="0" borderId="0" xfId="42" applyFont="1" applyAlignment="1">
      <alignment horizontal="center" vertical="center" shrinkToFit="1"/>
    </xf>
    <xf numFmtId="0" fontId="21" fillId="0" borderId="0" xfId="42" applyFont="1" applyFill="1" applyBorder="1" applyAlignment="1">
      <alignment horizontal="center" vertical="center"/>
    </xf>
    <xf numFmtId="0" fontId="21" fillId="0" borderId="23" xfId="42" applyFont="1" applyBorder="1" applyAlignment="1">
      <alignment horizontal="center" vertical="center"/>
    </xf>
    <xf numFmtId="0" fontId="20" fillId="0" borderId="14" xfId="42" applyFont="1" applyFill="1" applyBorder="1" applyAlignment="1">
      <alignment horizontal="left" vertical="center" wrapText="1"/>
    </xf>
    <xf numFmtId="0" fontId="20" fillId="0" borderId="23" xfId="42" applyFont="1" applyFill="1" applyBorder="1" applyAlignment="1">
      <alignment horizontal="left" vertical="center" wrapText="1"/>
    </xf>
    <xf numFmtId="0" fontId="20" fillId="0" borderId="15" xfId="42" applyFont="1" applyFill="1" applyBorder="1" applyAlignment="1">
      <alignment horizontal="left" vertical="center" wrapText="1"/>
    </xf>
    <xf numFmtId="0" fontId="20" fillId="28" borderId="10" xfId="42" applyFont="1" applyFill="1" applyBorder="1" applyAlignment="1">
      <alignment vertical="center"/>
    </xf>
    <xf numFmtId="0" fontId="20" fillId="28" borderId="14" xfId="42" applyFont="1" applyFill="1" applyBorder="1" applyAlignment="1">
      <alignment horizontal="center" vertical="center" wrapText="1"/>
    </xf>
    <xf numFmtId="0" fontId="20" fillId="28" borderId="23" xfId="42" applyFont="1" applyFill="1" applyBorder="1" applyAlignment="1">
      <alignment horizontal="center" vertical="center" wrapText="1"/>
    </xf>
    <xf numFmtId="0" fontId="20" fillId="28" borderId="15" xfId="42" applyFont="1" applyFill="1" applyBorder="1" applyAlignment="1">
      <alignment horizontal="center" vertical="center" wrapText="1"/>
    </xf>
    <xf numFmtId="0" fontId="20" fillId="0" borderId="250" xfId="42" applyFont="1" applyFill="1" applyBorder="1" applyAlignment="1">
      <alignment horizontal="center" vertical="center"/>
    </xf>
    <xf numFmtId="0" fontId="20" fillId="0" borderId="54" xfId="42" applyFont="1" applyFill="1" applyBorder="1" applyAlignment="1">
      <alignment horizontal="center" vertical="center"/>
    </xf>
    <xf numFmtId="0" fontId="20" fillId="0" borderId="55" xfId="42" applyFont="1" applyFill="1" applyBorder="1" applyAlignment="1">
      <alignment horizontal="center" vertical="center"/>
    </xf>
    <xf numFmtId="0" fontId="20" fillId="0" borderId="101" xfId="42" applyFont="1" applyBorder="1" applyAlignment="1">
      <alignment horizontal="center" vertical="center"/>
    </xf>
    <xf numFmtId="0" fontId="20" fillId="0" borderId="23" xfId="42" applyFont="1" applyBorder="1" applyAlignment="1">
      <alignment horizontal="center" vertical="center"/>
    </xf>
    <xf numFmtId="0" fontId="20" fillId="28" borderId="0" xfId="42" applyFont="1" applyFill="1" applyAlignment="1">
      <alignment vertical="center"/>
    </xf>
    <xf numFmtId="0" fontId="21" fillId="0" borderId="22" xfId="42" applyFont="1" applyBorder="1" applyAlignment="1">
      <alignment horizontal="center" vertical="center" shrinkToFit="1"/>
    </xf>
    <xf numFmtId="0" fontId="21" fillId="0" borderId="22" xfId="42" applyFont="1" applyBorder="1" applyAlignment="1">
      <alignment horizontal="center" vertical="center"/>
    </xf>
    <xf numFmtId="0" fontId="20" fillId="28" borderId="14" xfId="42" applyFont="1" applyFill="1" applyBorder="1" applyAlignment="1">
      <alignment vertical="center"/>
    </xf>
    <xf numFmtId="0" fontId="20" fillId="28" borderId="23" xfId="42" applyFont="1" applyFill="1" applyBorder="1" applyAlignment="1">
      <alignment vertical="center"/>
    </xf>
    <xf numFmtId="0" fontId="20" fillId="28" borderId="15" xfId="42" applyFont="1" applyFill="1" applyBorder="1" applyAlignment="1">
      <alignment vertical="center"/>
    </xf>
    <xf numFmtId="0" fontId="20" fillId="0" borderId="11" xfId="42" applyFont="1" applyFill="1" applyBorder="1" applyAlignment="1">
      <alignment horizontal="center" vertical="center"/>
    </xf>
    <xf numFmtId="0" fontId="20" fillId="0" borderId="20" xfId="42" applyFont="1" applyFill="1" applyBorder="1" applyAlignment="1">
      <alignment horizontal="center" vertical="center"/>
    </xf>
    <xf numFmtId="0" fontId="20" fillId="0" borderId="18" xfId="42" applyFont="1" applyFill="1" applyBorder="1" applyAlignment="1">
      <alignment horizontal="center" vertical="center"/>
    </xf>
    <xf numFmtId="0" fontId="20" fillId="0" borderId="21" xfId="42" applyFont="1" applyFill="1" applyBorder="1" applyAlignment="1">
      <alignment horizontal="center" vertical="center"/>
    </xf>
    <xf numFmtId="0" fontId="20" fillId="0" borderId="22" xfId="42" applyFont="1" applyFill="1" applyBorder="1" applyAlignment="1">
      <alignment horizontal="center" vertical="center"/>
    </xf>
    <xf numFmtId="0" fontId="20" fillId="0" borderId="19" xfId="42" applyFont="1" applyFill="1" applyBorder="1" applyAlignment="1">
      <alignment horizontal="center" vertical="center"/>
    </xf>
    <xf numFmtId="0" fontId="1" fillId="0" borderId="17" xfId="0" applyFont="1" applyFill="1" applyBorder="1" applyAlignment="1">
      <alignment vertical="center" wrapText="1"/>
    </xf>
    <xf numFmtId="0" fontId="1" fillId="0" borderId="12" xfId="0" applyFont="1" applyFill="1" applyBorder="1" applyAlignment="1">
      <alignment vertical="center" wrapText="1"/>
    </xf>
    <xf numFmtId="0" fontId="1" fillId="0" borderId="16" xfId="0" applyFont="1" applyFill="1" applyBorder="1" applyAlignment="1">
      <alignment vertical="center" wrapText="1"/>
    </xf>
    <xf numFmtId="0" fontId="1" fillId="0" borderId="11" xfId="0" applyFont="1" applyFill="1" applyBorder="1" applyAlignment="1">
      <alignment vertical="center" wrapText="1"/>
    </xf>
    <xf numFmtId="0" fontId="1" fillId="0" borderId="20" xfId="0" applyFont="1" applyFill="1" applyBorder="1" applyAlignment="1">
      <alignment vertical="center" wrapText="1"/>
    </xf>
    <xf numFmtId="0" fontId="1" fillId="0" borderId="18" xfId="0" applyFont="1" applyFill="1" applyBorder="1" applyAlignment="1">
      <alignment vertical="center" wrapText="1"/>
    </xf>
    <xf numFmtId="0" fontId="1" fillId="0" borderId="13" xfId="0" applyFont="1" applyFill="1" applyBorder="1" applyAlignment="1">
      <alignment vertical="center" wrapText="1"/>
    </xf>
    <xf numFmtId="0" fontId="1" fillId="0" borderId="0" xfId="0" applyFont="1" applyFill="1" applyBorder="1" applyAlignment="1">
      <alignment vertical="center" wrapText="1"/>
    </xf>
    <xf numFmtId="0" fontId="1" fillId="0" borderId="24" xfId="0" applyFont="1" applyFill="1" applyBorder="1" applyAlignment="1">
      <alignment vertical="center" wrapText="1"/>
    </xf>
    <xf numFmtId="0" fontId="1" fillId="0" borderId="21" xfId="0" applyFont="1" applyFill="1" applyBorder="1" applyAlignment="1">
      <alignment vertical="center" wrapText="1"/>
    </xf>
    <xf numFmtId="0" fontId="1" fillId="0" borderId="22" xfId="0" applyFont="1" applyFill="1" applyBorder="1" applyAlignment="1">
      <alignment vertical="center" wrapText="1"/>
    </xf>
    <xf numFmtId="0" fontId="1" fillId="0" borderId="19" xfId="0" applyFont="1" applyFill="1" applyBorder="1" applyAlignment="1">
      <alignment vertical="center" wrapText="1"/>
    </xf>
    <xf numFmtId="0" fontId="0" fillId="0" borderId="17"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 fillId="0" borderId="14" xfId="48" applyFont="1" applyFill="1" applyBorder="1" applyAlignment="1">
      <alignment horizontal="left" vertical="center" shrinkToFit="1"/>
    </xf>
    <xf numFmtId="0" fontId="1" fillId="0" borderId="15" xfId="48" applyFont="1" applyFill="1" applyBorder="1" applyAlignment="1">
      <alignment horizontal="left" vertical="center" shrinkToFit="1"/>
    </xf>
    <xf numFmtId="0" fontId="1" fillId="0" borderId="23" xfId="48" applyFont="1" applyFill="1" applyBorder="1" applyAlignment="1">
      <alignment horizontal="left" vertical="center" shrinkToFit="1"/>
    </xf>
    <xf numFmtId="0" fontId="1" fillId="0" borderId="22" xfId="48" applyFont="1" applyFill="1" applyBorder="1" applyAlignment="1">
      <alignment horizontal="left" vertical="center"/>
    </xf>
    <xf numFmtId="0" fontId="1" fillId="0" borderId="19" xfId="48"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0" fillId="0" borderId="13" xfId="0" applyBorder="1" applyAlignment="1">
      <alignment vertical="center" wrapText="1"/>
    </xf>
    <xf numFmtId="0" fontId="0" fillId="0" borderId="24"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19" xfId="0" applyBorder="1" applyAlignment="1">
      <alignment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center" vertical="center"/>
    </xf>
    <xf numFmtId="0" fontId="0" fillId="0" borderId="14" xfId="0" applyFont="1" applyFill="1" applyBorder="1" applyAlignment="1">
      <alignment horizontal="left" vertical="center"/>
    </xf>
    <xf numFmtId="0" fontId="1" fillId="0" borderId="15" xfId="0" applyFont="1" applyFill="1" applyBorder="1" applyAlignment="1">
      <alignment horizontal="left" vertical="center"/>
    </xf>
    <xf numFmtId="0" fontId="0" fillId="0" borderId="23" xfId="0" applyFont="1" applyFill="1" applyBorder="1" applyAlignment="1">
      <alignment horizontal="left" vertical="center"/>
    </xf>
    <xf numFmtId="0" fontId="1" fillId="0" borderId="23" xfId="0" applyFont="1" applyFill="1" applyBorder="1" applyAlignment="1">
      <alignment horizontal="left" vertical="center"/>
    </xf>
    <xf numFmtId="0" fontId="0" fillId="0" borderId="15" xfId="0" applyFont="1" applyFill="1" applyBorder="1" applyAlignment="1">
      <alignment horizontal="left" vertical="center"/>
    </xf>
    <xf numFmtId="0" fontId="34" fillId="0" borderId="0" xfId="0" applyFont="1" applyFill="1" applyAlignment="1">
      <alignment horizontal="left" vertical="top" wrapText="1"/>
    </xf>
    <xf numFmtId="0" fontId="0" fillId="0" borderId="13" xfId="0" applyFont="1" applyFill="1" applyBorder="1" applyAlignment="1">
      <alignment horizontal="left" vertical="center"/>
    </xf>
    <xf numFmtId="0" fontId="0" fillId="0" borderId="0" xfId="0" applyFont="1" applyFill="1" applyBorder="1" applyAlignment="1">
      <alignment horizontal="left" vertical="center"/>
    </xf>
    <xf numFmtId="0" fontId="0" fillId="0" borderId="24"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0" fillId="0" borderId="19" xfId="0" applyFont="1" applyFill="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0" fontId="1" fillId="0" borderId="0" xfId="0" applyFont="1" applyFill="1" applyBorder="1" applyAlignment="1">
      <alignment horizontal="left" vertical="center"/>
    </xf>
    <xf numFmtId="0" fontId="0" fillId="0" borderId="13" xfId="0" applyFont="1" applyFill="1" applyBorder="1" applyAlignment="1">
      <alignment horizontal="center" vertical="center"/>
    </xf>
    <xf numFmtId="0" fontId="1" fillId="0" borderId="24" xfId="0" applyFont="1" applyFill="1" applyBorder="1" applyAlignment="1">
      <alignment horizontal="center" vertical="center"/>
    </xf>
    <xf numFmtId="0" fontId="0" fillId="0" borderId="11" xfId="0" applyFont="1" applyFill="1" applyBorder="1" applyAlignment="1">
      <alignment horizontal="left" vertical="center"/>
    </xf>
    <xf numFmtId="0" fontId="1" fillId="0" borderId="18" xfId="0" applyFont="1" applyFill="1" applyBorder="1" applyAlignment="1">
      <alignment horizontal="left" vertical="center"/>
    </xf>
    <xf numFmtId="0" fontId="0" fillId="0" borderId="20" xfId="0" applyFont="1" applyFill="1" applyBorder="1" applyAlignment="1">
      <alignment horizontal="left" vertical="center"/>
    </xf>
    <xf numFmtId="0" fontId="0" fillId="0" borderId="0" xfId="0" applyFont="1" applyFill="1" applyBorder="1" applyAlignment="1">
      <alignment horizontal="center" vertical="center" shrinkToFit="1"/>
    </xf>
    <xf numFmtId="0" fontId="1" fillId="0" borderId="0" xfId="0" applyFont="1" applyFill="1" applyBorder="1" applyAlignment="1">
      <alignment horizontal="center" vertical="center" shrinkToFit="1"/>
    </xf>
    <xf numFmtId="0" fontId="1" fillId="0" borderId="0" xfId="0" applyFont="1" applyFill="1" applyBorder="1" applyAlignment="1">
      <alignment horizontal="center" vertical="center"/>
    </xf>
    <xf numFmtId="0" fontId="0" fillId="0" borderId="0" xfId="0" applyFont="1" applyAlignment="1">
      <alignment vertical="center" shrinkToFit="1"/>
    </xf>
    <xf numFmtId="0" fontId="0" fillId="0" borderId="11" xfId="0" applyBorder="1" applyAlignment="1">
      <alignment horizontal="center" vertical="center"/>
    </xf>
    <xf numFmtId="0" fontId="0" fillId="0" borderId="17" xfId="0" applyBorder="1" applyAlignment="1">
      <alignment horizontal="center" vertical="center" wrapText="1"/>
    </xf>
    <xf numFmtId="0" fontId="0" fillId="0" borderId="12" xfId="0" applyBorder="1" applyAlignment="1">
      <alignment horizontal="center" vertical="center" wrapText="1"/>
    </xf>
    <xf numFmtId="0" fontId="0" fillId="0" borderId="16" xfId="0" applyBorder="1" applyAlignment="1">
      <alignment horizontal="center" vertical="center" wrapText="1"/>
    </xf>
    <xf numFmtId="0" fontId="1" fillId="0" borderId="13" xfId="0" applyFont="1" applyBorder="1" applyAlignment="1">
      <alignment horizontal="left" vertical="center" shrinkToFit="1"/>
    </xf>
    <xf numFmtId="0" fontId="1" fillId="0" borderId="0" xfId="0" applyFont="1" applyBorder="1" applyAlignment="1">
      <alignment horizontal="left" vertical="center" shrinkToFit="1"/>
    </xf>
    <xf numFmtId="0" fontId="1" fillId="0" borderId="24" xfId="0" applyFont="1" applyBorder="1" applyAlignment="1">
      <alignment horizontal="left" vertical="center" shrinkToFit="1"/>
    </xf>
    <xf numFmtId="0" fontId="1" fillId="0" borderId="21" xfId="0" applyFont="1" applyBorder="1" applyAlignment="1">
      <alignment horizontal="left" vertical="center"/>
    </xf>
    <xf numFmtId="0" fontId="1" fillId="0" borderId="22" xfId="0" applyFont="1" applyBorder="1" applyAlignment="1">
      <alignment horizontal="left" vertical="center"/>
    </xf>
    <xf numFmtId="0" fontId="1" fillId="0" borderId="12" xfId="0" applyFont="1" applyBorder="1" applyAlignment="1">
      <alignment vertical="center" wrapText="1"/>
    </xf>
    <xf numFmtId="0" fontId="1" fillId="0" borderId="13" xfId="0" applyFont="1" applyFill="1" applyBorder="1" applyAlignment="1">
      <alignment horizontal="left" vertical="center"/>
    </xf>
    <xf numFmtId="0" fontId="1" fillId="0" borderId="24" xfId="0" applyFont="1" applyFill="1" applyBorder="1" applyAlignment="1">
      <alignment horizontal="left" vertical="center"/>
    </xf>
    <xf numFmtId="0" fontId="1" fillId="0" borderId="13" xfId="0" applyFont="1" applyFill="1" applyBorder="1" applyAlignment="1">
      <alignment horizontal="left" vertical="center" shrinkToFit="1"/>
    </xf>
    <xf numFmtId="0" fontId="1" fillId="0" borderId="0" xfId="0" applyFont="1" applyFill="1" applyBorder="1" applyAlignment="1">
      <alignment horizontal="left" vertical="center" shrinkToFit="1"/>
    </xf>
    <xf numFmtId="0" fontId="1" fillId="0" borderId="24" xfId="0" applyFont="1" applyFill="1" applyBorder="1" applyAlignment="1">
      <alignment horizontal="left" vertical="center" shrinkToFit="1"/>
    </xf>
    <xf numFmtId="0" fontId="22" fillId="0" borderId="76" xfId="0" applyFont="1" applyBorder="1" applyAlignment="1">
      <alignment horizontal="distributed" vertical="center" justifyLastLine="1"/>
    </xf>
    <xf numFmtId="0" fontId="22" fillId="0" borderId="74" xfId="0" applyFont="1" applyBorder="1" applyAlignment="1">
      <alignment horizontal="distributed" vertical="center" justifyLastLine="1"/>
    </xf>
    <xf numFmtId="0" fontId="54" fillId="0" borderId="0" xfId="0" applyFont="1" applyAlignment="1">
      <alignment horizontal="center" vertical="center"/>
    </xf>
    <xf numFmtId="0" fontId="22" fillId="0" borderId="71" xfId="0" applyFont="1" applyFill="1" applyBorder="1" applyAlignment="1">
      <alignment horizontal="distributed" vertical="center" justifyLastLine="1"/>
    </xf>
    <xf numFmtId="0" fontId="22" fillId="0" borderId="72" xfId="0" applyFont="1" applyFill="1" applyBorder="1" applyAlignment="1">
      <alignment horizontal="distributed" vertical="center" justifyLastLine="1"/>
    </xf>
    <xf numFmtId="0" fontId="22" fillId="0" borderId="73" xfId="0" applyFont="1" applyFill="1" applyBorder="1" applyAlignment="1">
      <alignment horizontal="distributed" vertical="center" justifyLastLine="1"/>
    </xf>
    <xf numFmtId="0" fontId="22" fillId="0" borderId="31" xfId="0" applyFont="1" applyBorder="1" applyAlignment="1">
      <alignment horizontal="center" vertical="center"/>
    </xf>
    <xf numFmtId="0" fontId="22" fillId="0" borderId="63" xfId="0" applyFont="1" applyBorder="1" applyAlignment="1">
      <alignment horizontal="distributed" vertical="center" justifyLastLine="1"/>
    </xf>
    <xf numFmtId="0" fontId="22" fillId="0" borderId="64" xfId="0" applyFont="1" applyBorder="1" applyAlignment="1">
      <alignment horizontal="distributed" vertical="center" justifyLastLine="1"/>
    </xf>
    <xf numFmtId="0" fontId="22" fillId="0" borderId="30" xfId="0" applyFont="1" applyBorder="1" applyAlignment="1">
      <alignment horizontal="left" vertical="center" indent="1"/>
    </xf>
    <xf numFmtId="0" fontId="22" fillId="0" borderId="16" xfId="0" applyFont="1" applyBorder="1" applyAlignment="1">
      <alignment horizontal="left" vertical="center" indent="1"/>
    </xf>
    <xf numFmtId="0" fontId="22" fillId="0" borderId="68" xfId="0" applyFont="1" applyBorder="1" applyAlignment="1">
      <alignment horizontal="left" vertical="center" indent="1"/>
    </xf>
    <xf numFmtId="0" fontId="22" fillId="0" borderId="69" xfId="0" applyFont="1" applyBorder="1" applyAlignment="1">
      <alignment horizontal="left" vertical="center" indent="1"/>
    </xf>
    <xf numFmtId="0" fontId="1" fillId="0" borderId="13"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19" xfId="0" applyFont="1" applyFill="1" applyBorder="1" applyAlignment="1">
      <alignment horizontal="left" vertical="top" wrapText="1"/>
    </xf>
    <xf numFmtId="0" fontId="0" fillId="0" borderId="17"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1" xfId="0" applyFont="1" applyBorder="1" applyAlignment="1">
      <alignment horizontal="left" vertical="center"/>
    </xf>
    <xf numFmtId="0" fontId="0" fillId="0" borderId="20" xfId="0" applyFont="1" applyBorder="1" applyAlignment="1">
      <alignment horizontal="left" vertical="center"/>
    </xf>
    <xf numFmtId="0" fontId="0" fillId="0" borderId="18" xfId="0" applyFont="1" applyBorder="1" applyAlignment="1">
      <alignment horizontal="left" vertical="center"/>
    </xf>
    <xf numFmtId="0" fontId="1" fillId="0" borderId="13" xfId="0" applyFont="1" applyBorder="1" applyAlignment="1">
      <alignment horizontal="left" vertical="top" wrapText="1"/>
    </xf>
    <xf numFmtId="0" fontId="1" fillId="0" borderId="0" xfId="0" applyFont="1" applyBorder="1" applyAlignment="1">
      <alignment horizontal="left" vertical="top" wrapText="1"/>
    </xf>
    <xf numFmtId="0" fontId="1" fillId="0" borderId="24" xfId="0" applyFont="1" applyBorder="1" applyAlignment="1">
      <alignment horizontal="left" vertical="top" wrapText="1"/>
    </xf>
    <xf numFmtId="0" fontId="1" fillId="0" borderId="21" xfId="0" applyFont="1" applyBorder="1" applyAlignment="1">
      <alignment horizontal="left" vertical="top" wrapText="1"/>
    </xf>
    <xf numFmtId="0" fontId="1" fillId="0" borderId="22" xfId="0" applyFont="1" applyBorder="1" applyAlignment="1">
      <alignment horizontal="left" vertical="top" wrapText="1"/>
    </xf>
    <xf numFmtId="0" fontId="1" fillId="0" borderId="19" xfId="0" applyFont="1" applyBorder="1" applyAlignment="1">
      <alignment horizontal="left" vertical="top" wrapText="1"/>
    </xf>
    <xf numFmtId="0" fontId="0" fillId="0" borderId="13" xfId="0" applyFont="1" applyBorder="1" applyAlignment="1">
      <alignment horizontal="left" vertical="center" wrapText="1"/>
    </xf>
    <xf numFmtId="0" fontId="0" fillId="0" borderId="0" xfId="0" applyFont="1" applyBorder="1" applyAlignment="1">
      <alignment horizontal="left" vertical="center" wrapText="1"/>
    </xf>
    <xf numFmtId="0" fontId="0" fillId="0" borderId="24" xfId="0" applyFont="1" applyBorder="1" applyAlignment="1">
      <alignment horizontal="left" vertical="center" wrapText="1"/>
    </xf>
    <xf numFmtId="0" fontId="70" fillId="0" borderId="0" xfId="0" applyFont="1" applyBorder="1" applyAlignment="1" applyProtection="1">
      <alignment horizontal="center" vertical="center"/>
      <protection locked="0"/>
    </xf>
    <xf numFmtId="0" fontId="67" fillId="0" borderId="95" xfId="0" applyFont="1" applyBorder="1" applyAlignment="1" applyProtection="1">
      <alignment horizontal="distributed" vertical="center" justifyLastLine="1"/>
      <protection locked="0"/>
    </xf>
    <xf numFmtId="176" fontId="67" fillId="0" borderId="95" xfId="0" applyNumberFormat="1" applyFont="1" applyBorder="1" applyAlignment="1" applyProtection="1">
      <alignment vertical="center"/>
      <protection locked="0"/>
    </xf>
    <xf numFmtId="0" fontId="67" fillId="0" borderId="96" xfId="0" applyFont="1" applyBorder="1" applyAlignment="1" applyProtection="1">
      <alignment vertical="top" wrapText="1"/>
      <protection locked="0"/>
    </xf>
    <xf numFmtId="0" fontId="67" fillId="0" borderId="97" xfId="0" applyFont="1" applyBorder="1" applyAlignment="1" applyProtection="1">
      <alignment vertical="top" wrapText="1"/>
      <protection locked="0"/>
    </xf>
    <xf numFmtId="0" fontId="67" fillId="0" borderId="98" xfId="0" applyFont="1" applyBorder="1" applyAlignment="1" applyProtection="1">
      <alignment vertical="top" wrapText="1"/>
      <protection locked="0"/>
    </xf>
    <xf numFmtId="0" fontId="67" fillId="0" borderId="10" xfId="0" applyFont="1" applyBorder="1" applyAlignment="1" applyProtection="1">
      <alignment horizontal="distributed" vertical="center" justifyLastLine="1"/>
      <protection locked="0"/>
    </xf>
    <xf numFmtId="176" fontId="67" fillId="0" borderId="10" xfId="0" applyNumberFormat="1" applyFont="1" applyBorder="1" applyAlignment="1" applyProtection="1">
      <alignment vertical="center"/>
      <protection locked="0"/>
    </xf>
    <xf numFmtId="0" fontId="67" fillId="0" borderId="17" xfId="0" applyFont="1" applyBorder="1" applyAlignment="1" applyProtection="1">
      <alignment horizontal="distributed" vertical="center" justifyLastLine="1"/>
      <protection locked="0"/>
    </xf>
    <xf numFmtId="176" fontId="67" fillId="0" borderId="17" xfId="0" applyNumberFormat="1" applyFont="1" applyBorder="1" applyAlignment="1" applyProtection="1">
      <alignment vertical="center"/>
      <protection locked="0"/>
    </xf>
    <xf numFmtId="0" fontId="67" fillId="0" borderId="10" xfId="0" applyFont="1" applyBorder="1" applyAlignment="1" applyProtection="1">
      <alignment horizontal="center" vertical="center"/>
      <protection locked="0"/>
    </xf>
    <xf numFmtId="0" fontId="67" fillId="0" borderId="10" xfId="0" applyFont="1" applyBorder="1" applyAlignment="1" applyProtection="1">
      <alignment vertical="center"/>
      <protection locked="0"/>
    </xf>
    <xf numFmtId="0" fontId="67" fillId="0" borderId="10" xfId="0" applyFont="1" applyBorder="1" applyAlignment="1" applyProtection="1">
      <alignment vertical="center" shrinkToFit="1"/>
      <protection locked="0"/>
    </xf>
    <xf numFmtId="176" fontId="67" fillId="0" borderId="14" xfId="0" applyNumberFormat="1" applyFont="1" applyBorder="1" applyAlignment="1" applyProtection="1">
      <alignment vertical="center" shrinkToFit="1"/>
      <protection locked="0"/>
    </xf>
    <xf numFmtId="176" fontId="67" fillId="0" borderId="23" xfId="0" applyNumberFormat="1" applyFont="1" applyBorder="1" applyAlignment="1" applyProtection="1">
      <alignment vertical="center" shrinkToFit="1"/>
      <protection locked="0"/>
    </xf>
    <xf numFmtId="0" fontId="67" fillId="0" borderId="14" xfId="0" applyFont="1" applyBorder="1" applyAlignment="1" applyProtection="1">
      <alignment horizontal="distributed" vertical="center" justifyLastLine="1"/>
      <protection locked="0"/>
    </xf>
    <xf numFmtId="0" fontId="67" fillId="0" borderId="23" xfId="0" applyFont="1" applyBorder="1" applyAlignment="1" applyProtection="1">
      <alignment horizontal="distributed" vertical="center" justifyLastLine="1"/>
      <protection locked="0"/>
    </xf>
    <xf numFmtId="0" fontId="67" fillId="0" borderId="15" xfId="0" applyFont="1" applyBorder="1" applyAlignment="1" applyProtection="1">
      <alignment horizontal="distributed" vertical="center" justifyLastLine="1"/>
      <protection locked="0"/>
    </xf>
    <xf numFmtId="176" fontId="67" fillId="0" borderId="14" xfId="0" applyNumberFormat="1" applyFont="1" applyBorder="1" applyAlignment="1" applyProtection="1">
      <alignment vertical="center"/>
      <protection locked="0"/>
    </xf>
    <xf numFmtId="176" fontId="67" fillId="0" borderId="23" xfId="0" applyNumberFormat="1" applyFont="1" applyBorder="1" applyAlignment="1" applyProtection="1">
      <alignment vertical="center"/>
      <protection locked="0"/>
    </xf>
    <xf numFmtId="0" fontId="67" fillId="0" borderId="11" xfId="0" applyFont="1" applyBorder="1" applyAlignment="1" applyProtection="1">
      <alignment horizontal="center" vertical="center"/>
      <protection locked="0"/>
    </xf>
    <xf numFmtId="0" fontId="67" fillId="0" borderId="20" xfId="0" applyFont="1" applyBorder="1" applyAlignment="1" applyProtection="1">
      <alignment horizontal="center" vertical="center"/>
      <protection locked="0"/>
    </xf>
    <xf numFmtId="0" fontId="67" fillId="0" borderId="18" xfId="0" applyFont="1" applyBorder="1" applyAlignment="1" applyProtection="1">
      <alignment horizontal="center" vertical="center"/>
      <protection locked="0"/>
    </xf>
    <xf numFmtId="176" fontId="67" fillId="0" borderId="11" xfId="0" applyNumberFormat="1" applyFont="1" applyBorder="1" applyAlignment="1" applyProtection="1">
      <alignment vertical="center" shrinkToFit="1"/>
    </xf>
    <xf numFmtId="176" fontId="67" fillId="0" borderId="20" xfId="0" applyNumberFormat="1" applyFont="1" applyBorder="1" applyAlignment="1" applyProtection="1">
      <alignment vertical="center" shrinkToFit="1"/>
    </xf>
    <xf numFmtId="176" fontId="67" fillId="0" borderId="20" xfId="0" applyNumberFormat="1" applyFont="1" applyBorder="1" applyAlignment="1" applyProtection="1">
      <alignment vertical="center" shrinkToFit="1"/>
      <protection locked="0"/>
    </xf>
    <xf numFmtId="0" fontId="67" fillId="0" borderId="11" xfId="0" applyFont="1" applyBorder="1" applyAlignment="1" applyProtection="1">
      <alignment horizontal="distributed" vertical="center" justifyLastLine="1"/>
      <protection locked="0"/>
    </xf>
    <xf numFmtId="0" fontId="67" fillId="0" borderId="20" xfId="0" applyFont="1" applyBorder="1" applyAlignment="1" applyProtection="1">
      <alignment horizontal="distributed" vertical="center" justifyLastLine="1"/>
      <protection locked="0"/>
    </xf>
    <xf numFmtId="0" fontId="67" fillId="0" borderId="18" xfId="0" applyFont="1" applyBorder="1" applyAlignment="1" applyProtection="1">
      <alignment horizontal="distributed" vertical="center" justifyLastLine="1"/>
      <protection locked="0"/>
    </xf>
    <xf numFmtId="176" fontId="67" fillId="0" borderId="11" xfId="0" applyNumberFormat="1" applyFont="1" applyBorder="1" applyAlignment="1" applyProtection="1">
      <alignment vertical="center"/>
      <protection locked="0"/>
    </xf>
    <xf numFmtId="176" fontId="67" fillId="0" borderId="20" xfId="0" applyNumberFormat="1" applyFont="1" applyBorder="1" applyAlignment="1" applyProtection="1">
      <alignment vertical="center"/>
      <protection locked="0"/>
    </xf>
    <xf numFmtId="0" fontId="67" fillId="0" borderId="17" xfId="0" applyFont="1" applyBorder="1" applyAlignment="1" applyProtection="1">
      <alignment horizontal="center" vertical="center" textRotation="255"/>
      <protection locked="0"/>
    </xf>
    <xf numFmtId="0" fontId="0" fillId="0" borderId="12" xfId="0" applyBorder="1" applyAlignment="1" applyProtection="1">
      <alignment horizontal="center" vertical="center" textRotation="255"/>
      <protection locked="0"/>
    </xf>
    <xf numFmtId="0" fontId="0" fillId="0" borderId="16" xfId="0" applyBorder="1" applyAlignment="1" applyProtection="1">
      <alignment horizontal="center" vertical="center" textRotation="255"/>
      <protection locked="0"/>
    </xf>
    <xf numFmtId="0" fontId="67" fillId="0" borderId="14" xfId="0" applyFont="1" applyBorder="1" applyAlignment="1" applyProtection="1">
      <alignment horizontal="center" vertical="center" shrinkToFit="1"/>
      <protection locked="0"/>
    </xf>
    <xf numFmtId="0" fontId="67" fillId="0" borderId="23" xfId="0" applyFont="1" applyBorder="1" applyAlignment="1" applyProtection="1">
      <alignment horizontal="center" vertical="center" shrinkToFit="1"/>
      <protection locked="0"/>
    </xf>
    <xf numFmtId="0" fontId="67" fillId="0" borderId="14" xfId="0" applyFont="1" applyBorder="1" applyAlignment="1" applyProtection="1">
      <alignment horizontal="center" vertical="center"/>
      <protection locked="0"/>
    </xf>
    <xf numFmtId="0" fontId="67" fillId="0" borderId="23" xfId="0" applyFont="1" applyBorder="1" applyAlignment="1" applyProtection="1">
      <alignment horizontal="center" vertical="center"/>
      <protection locked="0"/>
    </xf>
    <xf numFmtId="0" fontId="67" fillId="0" borderId="15" xfId="0" applyFont="1" applyBorder="1" applyAlignment="1" applyProtection="1">
      <alignment horizontal="center" vertical="center"/>
      <protection locked="0"/>
    </xf>
    <xf numFmtId="176" fontId="67" fillId="0" borderId="14" xfId="0" applyNumberFormat="1" applyFont="1" applyBorder="1" applyAlignment="1" applyProtection="1">
      <alignment vertical="center" shrinkToFit="1"/>
    </xf>
    <xf numFmtId="176" fontId="67" fillId="0" borderId="23" xfId="0" applyNumberFormat="1" applyFont="1" applyBorder="1" applyAlignment="1" applyProtection="1">
      <alignment vertical="center" shrinkToFit="1"/>
    </xf>
    <xf numFmtId="0" fontId="67" fillId="0" borderId="21" xfId="0" applyFont="1" applyBorder="1" applyAlignment="1" applyProtection="1">
      <alignment vertical="center"/>
      <protection locked="0"/>
    </xf>
    <xf numFmtId="0" fontId="67" fillId="0" borderId="22" xfId="0" applyFont="1" applyBorder="1" applyAlignment="1" applyProtection="1">
      <alignment vertical="center"/>
      <protection locked="0"/>
    </xf>
    <xf numFmtId="0" fontId="67" fillId="0" borderId="14" xfId="0" applyFont="1" applyBorder="1" applyAlignment="1" applyProtection="1">
      <alignment horizontal="right" vertical="center"/>
      <protection locked="0"/>
    </xf>
    <xf numFmtId="0" fontId="0" fillId="0" borderId="23" xfId="0" applyBorder="1" applyAlignment="1" applyProtection="1">
      <alignment horizontal="right" vertical="center"/>
      <protection locked="0"/>
    </xf>
    <xf numFmtId="0" fontId="67" fillId="0" borderId="23" xfId="0" applyFont="1" applyBorder="1" applyAlignment="1" applyProtection="1">
      <alignment vertical="center"/>
      <protection locked="0"/>
    </xf>
    <xf numFmtId="0" fontId="67" fillId="0" borderId="92" xfId="0" applyFont="1" applyBorder="1" applyAlignment="1" applyProtection="1">
      <alignment horizontal="center" vertical="center"/>
      <protection locked="0"/>
    </xf>
    <xf numFmtId="0" fontId="67" fillId="0" borderId="93" xfId="0" applyFont="1" applyBorder="1" applyAlignment="1" applyProtection="1">
      <alignment horizontal="center" vertical="center"/>
      <protection locked="0"/>
    </xf>
    <xf numFmtId="0" fontId="67" fillId="0" borderId="94" xfId="0" applyFont="1" applyBorder="1" applyAlignment="1" applyProtection="1">
      <alignment horizontal="center" vertical="center"/>
      <protection locked="0"/>
    </xf>
    <xf numFmtId="176" fontId="67" fillId="0" borderId="92" xfId="0" applyNumberFormat="1" applyFont="1" applyBorder="1" applyAlignment="1" applyProtection="1">
      <alignment vertical="center" shrinkToFit="1"/>
    </xf>
    <xf numFmtId="176" fontId="67" fillId="0" borderId="93" xfId="0" applyNumberFormat="1" applyFont="1" applyBorder="1" applyAlignment="1" applyProtection="1">
      <alignment vertical="center" shrinkToFit="1"/>
    </xf>
    <xf numFmtId="0" fontId="67" fillId="0" borderId="92" xfId="0" applyFont="1" applyBorder="1" applyAlignment="1" applyProtection="1">
      <alignment horizontal="distributed" vertical="center" justifyLastLine="1"/>
      <protection locked="0"/>
    </xf>
    <xf numFmtId="0" fontId="67" fillId="0" borderId="93" xfId="0" applyFont="1" applyBorder="1" applyAlignment="1" applyProtection="1">
      <alignment horizontal="distributed" vertical="center" justifyLastLine="1"/>
      <protection locked="0"/>
    </xf>
    <xf numFmtId="0" fontId="67" fillId="0" borderId="94" xfId="0" applyFont="1" applyBorder="1" applyAlignment="1" applyProtection="1">
      <alignment horizontal="distributed" vertical="center" justifyLastLine="1"/>
      <protection locked="0"/>
    </xf>
    <xf numFmtId="176" fontId="67" fillId="0" borderId="92" xfId="0" applyNumberFormat="1" applyFont="1" applyBorder="1" applyAlignment="1" applyProtection="1">
      <alignment vertical="center"/>
    </xf>
    <xf numFmtId="176" fontId="67" fillId="0" borderId="93" xfId="0" applyNumberFormat="1" applyFont="1" applyBorder="1" applyAlignment="1" applyProtection="1">
      <alignment vertical="center"/>
    </xf>
    <xf numFmtId="181" fontId="67" fillId="0" borderId="14" xfId="0" applyNumberFormat="1" applyFont="1" applyBorder="1" applyAlignment="1" applyProtection="1">
      <alignment vertical="center"/>
      <protection locked="0"/>
    </xf>
    <xf numFmtId="181" fontId="67" fillId="0" borderId="23" xfId="0" applyNumberFormat="1" applyFont="1" applyBorder="1" applyAlignment="1" applyProtection="1">
      <alignment vertical="center"/>
      <protection locked="0"/>
    </xf>
    <xf numFmtId="181" fontId="0" fillId="0" borderId="23" xfId="0" applyNumberFormat="1" applyBorder="1" applyAlignment="1" applyProtection="1">
      <alignment vertical="center"/>
      <protection locked="0"/>
    </xf>
    <xf numFmtId="0" fontId="67" fillId="0" borderId="13" xfId="0" applyFont="1" applyBorder="1" applyAlignment="1" applyProtection="1">
      <alignment horizontal="center" vertical="center"/>
      <protection locked="0"/>
    </xf>
    <xf numFmtId="0" fontId="67" fillId="0" borderId="0" xfId="0" applyFont="1" applyBorder="1" applyAlignment="1" applyProtection="1">
      <alignment horizontal="center" vertical="center"/>
      <protection locked="0"/>
    </xf>
    <xf numFmtId="176" fontId="67" fillId="0" borderId="22" xfId="0" applyNumberFormat="1" applyFont="1" applyBorder="1" applyAlignment="1" applyProtection="1">
      <alignment vertical="center"/>
      <protection locked="0"/>
    </xf>
    <xf numFmtId="181" fontId="67" fillId="0" borderId="14" xfId="0" applyNumberFormat="1" applyFont="1" applyBorder="1" applyAlignment="1" applyProtection="1">
      <alignment vertical="center"/>
    </xf>
    <xf numFmtId="181" fontId="67" fillId="0" borderId="23" xfId="0" applyNumberFormat="1" applyFont="1" applyBorder="1" applyAlignment="1" applyProtection="1">
      <alignment vertical="center"/>
    </xf>
    <xf numFmtId="181" fontId="0" fillId="0" borderId="23" xfId="0" applyNumberFormat="1" applyBorder="1" applyAlignment="1" applyProtection="1">
      <alignment vertical="center"/>
    </xf>
    <xf numFmtId="184" fontId="67" fillId="0" borderId="14" xfId="0" applyNumberFormat="1" applyFont="1" applyBorder="1" applyAlignment="1" applyProtection="1">
      <alignment vertical="center"/>
      <protection locked="0"/>
    </xf>
    <xf numFmtId="184" fontId="67" fillId="0" borderId="23" xfId="0" applyNumberFormat="1" applyFont="1" applyBorder="1" applyAlignment="1" applyProtection="1">
      <alignment vertical="center"/>
      <protection locked="0"/>
    </xf>
    <xf numFmtId="184" fontId="0" fillId="0" borderId="23" xfId="0" applyNumberFormat="1" applyBorder="1" applyAlignment="1" applyProtection="1">
      <alignment vertical="center"/>
      <protection locked="0"/>
    </xf>
    <xf numFmtId="182" fontId="67" fillId="0" borderId="23" xfId="0" applyNumberFormat="1" applyFont="1" applyBorder="1" applyAlignment="1" applyProtection="1">
      <alignment vertical="center"/>
      <protection locked="0"/>
    </xf>
    <xf numFmtId="0" fontId="67" fillId="0" borderId="14" xfId="0" applyFont="1" applyBorder="1" applyAlignment="1" applyProtection="1">
      <alignment vertical="center" shrinkToFit="1"/>
      <protection locked="0"/>
    </xf>
    <xf numFmtId="0" fontId="67" fillId="0" borderId="23" xfId="0" applyFont="1" applyBorder="1" applyAlignment="1" applyProtection="1">
      <alignment vertical="center" shrinkToFit="1"/>
      <protection locked="0"/>
    </xf>
    <xf numFmtId="0" fontId="67" fillId="0" borderId="15" xfId="0" applyFont="1" applyBorder="1" applyAlignment="1" applyProtection="1">
      <alignment vertical="center" shrinkToFit="1"/>
      <protection locked="0"/>
    </xf>
    <xf numFmtId="0" fontId="0" fillId="0" borderId="10" xfId="0" applyBorder="1" applyAlignment="1" applyProtection="1">
      <alignment vertical="center" shrinkToFit="1"/>
      <protection locked="0"/>
    </xf>
    <xf numFmtId="0" fontId="69" fillId="0" borderId="10" xfId="0" applyFont="1" applyBorder="1" applyAlignment="1" applyProtection="1">
      <alignment vertical="center" wrapText="1"/>
      <protection locked="0"/>
    </xf>
    <xf numFmtId="0" fontId="67" fillId="0" borderId="11" xfId="0" applyFont="1" applyBorder="1" applyAlignment="1" applyProtection="1">
      <alignment vertical="center" wrapText="1"/>
      <protection locked="0"/>
    </xf>
    <xf numFmtId="0" fontId="67" fillId="0" borderId="18" xfId="0" applyFont="1" applyBorder="1" applyAlignment="1" applyProtection="1">
      <alignment vertical="center" wrapText="1"/>
      <protection locked="0"/>
    </xf>
    <xf numFmtId="0" fontId="67" fillId="0" borderId="21" xfId="0" applyFont="1" applyBorder="1" applyAlignment="1" applyProtection="1">
      <alignment vertical="center" wrapText="1"/>
      <protection locked="0"/>
    </xf>
    <xf numFmtId="0" fontId="67" fillId="0" borderId="19" xfId="0" applyFont="1" applyBorder="1" applyAlignment="1" applyProtection="1">
      <alignment vertical="center" wrapText="1"/>
      <protection locked="0"/>
    </xf>
    <xf numFmtId="0" fontId="67" fillId="0" borderId="13" xfId="0" applyFont="1" applyBorder="1" applyAlignment="1" applyProtection="1">
      <alignment horizontal="distributed" vertical="center" justifyLastLine="1"/>
      <protection locked="0"/>
    </xf>
    <xf numFmtId="0" fontId="67" fillId="0" borderId="0" xfId="0" applyFont="1" applyBorder="1" applyAlignment="1" applyProtection="1">
      <alignment horizontal="distributed" vertical="center" justifyLastLine="1"/>
      <protection locked="0"/>
    </xf>
    <xf numFmtId="0" fontId="67" fillId="0" borderId="24" xfId="0" applyFont="1" applyBorder="1" applyAlignment="1" applyProtection="1">
      <alignment horizontal="distributed" vertical="center" justifyLastLine="1"/>
      <protection locked="0"/>
    </xf>
    <xf numFmtId="0" fontId="67" fillId="0" borderId="17" xfId="0" applyFont="1" applyBorder="1" applyAlignment="1" applyProtection="1">
      <alignment horizontal="center" vertical="center"/>
      <protection locked="0"/>
    </xf>
    <xf numFmtId="0" fontId="67" fillId="0" borderId="24" xfId="0" applyFont="1" applyBorder="1" applyAlignment="1" applyProtection="1">
      <alignment horizontal="center" vertical="center"/>
      <protection locked="0"/>
    </xf>
    <xf numFmtId="49" fontId="67" fillId="0" borderId="10" xfId="0" applyNumberFormat="1" applyFont="1" applyBorder="1" applyAlignment="1" applyProtection="1">
      <alignment vertical="center" shrinkToFit="1"/>
      <protection locked="0"/>
    </xf>
    <xf numFmtId="0" fontId="68" fillId="0" borderId="0" xfId="0" applyFont="1" applyAlignment="1" applyProtection="1">
      <alignment horizontal="center" vertical="center"/>
      <protection locked="0"/>
    </xf>
    <xf numFmtId="0" fontId="67" fillId="0" borderId="10" xfId="0" applyFont="1" applyBorder="1" applyAlignment="1" applyProtection="1">
      <alignment vertical="center" wrapText="1"/>
      <protection locked="0"/>
    </xf>
    <xf numFmtId="0" fontId="67" fillId="0" borderId="14" xfId="0" applyFont="1" applyBorder="1" applyAlignment="1" applyProtection="1">
      <alignment horizontal="center" vertical="center" wrapText="1"/>
      <protection locked="0"/>
    </xf>
    <xf numFmtId="0" fontId="67" fillId="0" borderId="15" xfId="0" applyFont="1" applyBorder="1" applyAlignment="1" applyProtection="1">
      <alignment horizontal="center" vertical="center" wrapText="1"/>
      <protection locked="0"/>
    </xf>
    <xf numFmtId="176" fontId="1" fillId="0" borderId="114" xfId="0" applyNumberFormat="1" applyFont="1" applyFill="1" applyBorder="1" applyAlignment="1">
      <alignment vertical="center"/>
    </xf>
    <xf numFmtId="176" fontId="1" fillId="0" borderId="108" xfId="0" applyNumberFormat="1" applyFont="1" applyFill="1" applyBorder="1" applyAlignment="1">
      <alignment vertical="center"/>
    </xf>
    <xf numFmtId="176" fontId="1" fillId="0" borderId="109" xfId="0" applyNumberFormat="1" applyFont="1" applyFill="1" applyBorder="1" applyAlignment="1">
      <alignment vertical="center"/>
    </xf>
    <xf numFmtId="0" fontId="1" fillId="0" borderId="102" xfId="0" applyFont="1" applyFill="1" applyBorder="1" applyAlignment="1">
      <alignment vertical="center"/>
    </xf>
    <xf numFmtId="0" fontId="0" fillId="0" borderId="103" xfId="0" applyFill="1" applyBorder="1" applyAlignment="1">
      <alignment vertical="center"/>
    </xf>
    <xf numFmtId="0" fontId="0" fillId="0" borderId="104" xfId="0" applyFill="1" applyBorder="1" applyAlignment="1">
      <alignment vertical="center"/>
    </xf>
    <xf numFmtId="0" fontId="1" fillId="0" borderId="107" xfId="0" applyFont="1" applyFill="1" applyBorder="1" applyAlignment="1">
      <alignment vertical="center"/>
    </xf>
    <xf numFmtId="0" fontId="0" fillId="0" borderId="108" xfId="0" applyFill="1" applyBorder="1" applyAlignment="1">
      <alignment vertical="center"/>
    </xf>
    <xf numFmtId="0" fontId="0" fillId="0" borderId="109" xfId="0" applyFill="1" applyBorder="1" applyAlignment="1">
      <alignment vertical="center"/>
    </xf>
    <xf numFmtId="0" fontId="1" fillId="0" borderId="108" xfId="0" applyFont="1" applyFill="1" applyBorder="1" applyAlignment="1">
      <alignment vertical="center"/>
    </xf>
    <xf numFmtId="0" fontId="1" fillId="0" borderId="109" xfId="0" applyFont="1" applyFill="1" applyBorder="1" applyAlignment="1">
      <alignment vertical="center"/>
    </xf>
    <xf numFmtId="176" fontId="1" fillId="0" borderId="107" xfId="0" applyNumberFormat="1" applyFont="1" applyFill="1" applyBorder="1" applyAlignment="1">
      <alignment vertical="center"/>
    </xf>
    <xf numFmtId="176" fontId="1" fillId="0" borderId="110" xfId="0" applyNumberFormat="1" applyFont="1" applyFill="1" applyBorder="1" applyAlignment="1">
      <alignment vertical="center"/>
    </xf>
    <xf numFmtId="176" fontId="1" fillId="0" borderId="111" xfId="0" applyNumberFormat="1" applyFont="1" applyFill="1" applyBorder="1" applyAlignment="1">
      <alignment vertical="center"/>
    </xf>
    <xf numFmtId="176" fontId="1" fillId="0" borderId="112" xfId="0" applyNumberFormat="1" applyFont="1" applyFill="1" applyBorder="1" applyAlignment="1">
      <alignment vertical="center"/>
    </xf>
    <xf numFmtId="176" fontId="1" fillId="0" borderId="113" xfId="0" applyNumberFormat="1" applyFont="1" applyFill="1" applyBorder="1" applyAlignment="1">
      <alignment vertical="center"/>
    </xf>
    <xf numFmtId="0" fontId="1" fillId="0" borderId="101" xfId="0" applyFont="1" applyFill="1" applyBorder="1" applyAlignment="1">
      <alignment horizontal="center" vertical="center" shrinkToFit="1"/>
    </xf>
    <xf numFmtId="0" fontId="1" fillId="0" borderId="23" xfId="0" applyFont="1" applyFill="1" applyBorder="1" applyAlignment="1">
      <alignment horizontal="center" vertical="center" shrinkToFit="1"/>
    </xf>
    <xf numFmtId="0" fontId="1" fillId="0" borderId="15" xfId="0" applyFont="1" applyFill="1" applyBorder="1" applyAlignment="1">
      <alignment horizontal="center" vertical="center" shrinkToFit="1"/>
    </xf>
    <xf numFmtId="0" fontId="1" fillId="0" borderId="103" xfId="0" applyFont="1" applyFill="1" applyBorder="1" applyAlignment="1">
      <alignment vertical="center"/>
    </xf>
    <xf numFmtId="0" fontId="1" fillId="0" borderId="104" xfId="0" applyFont="1" applyFill="1" applyBorder="1" applyAlignment="1">
      <alignment vertical="center"/>
    </xf>
    <xf numFmtId="176" fontId="1" fillId="0" borderId="102" xfId="0" applyNumberFormat="1" applyFont="1" applyFill="1" applyBorder="1" applyAlignment="1">
      <alignment vertical="center"/>
    </xf>
    <xf numFmtId="176" fontId="1" fillId="0" borderId="103" xfId="0" applyNumberFormat="1" applyFont="1" applyFill="1" applyBorder="1" applyAlignment="1">
      <alignment vertical="center"/>
    </xf>
    <xf numFmtId="176" fontId="1" fillId="0" borderId="104" xfId="0" applyNumberFormat="1" applyFont="1" applyFill="1" applyBorder="1" applyAlignment="1">
      <alignment vertical="center"/>
    </xf>
    <xf numFmtId="176" fontId="1" fillId="0" borderId="105" xfId="0" applyNumberFormat="1" applyFont="1" applyFill="1" applyBorder="1" applyAlignment="1">
      <alignment vertical="center"/>
    </xf>
    <xf numFmtId="176" fontId="1" fillId="0" borderId="106" xfId="0" applyNumberFormat="1" applyFont="1" applyFill="1" applyBorder="1" applyAlignment="1">
      <alignment vertical="center"/>
    </xf>
    <xf numFmtId="0" fontId="1" fillId="0" borderId="14"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4" xfId="0" applyFont="1" applyFill="1" applyBorder="1" applyAlignment="1">
      <alignment horizontal="center" vertical="center" shrinkToFit="1"/>
    </xf>
    <xf numFmtId="0" fontId="1" fillId="0" borderId="56" xfId="0" applyFont="1" applyFill="1" applyBorder="1" applyAlignment="1">
      <alignment horizontal="center" vertical="center" shrinkToFit="1"/>
    </xf>
    <xf numFmtId="0" fontId="1" fillId="0" borderId="99" xfId="0" applyFont="1" applyFill="1" applyBorder="1" applyAlignment="1">
      <alignment horizontal="center" vertical="center"/>
    </xf>
    <xf numFmtId="0" fontId="1" fillId="0" borderId="93" xfId="0" applyFont="1" applyFill="1" applyBorder="1" applyAlignment="1">
      <alignment horizontal="center" vertical="center"/>
    </xf>
    <xf numFmtId="0" fontId="1" fillId="0" borderId="100" xfId="0" applyFont="1" applyFill="1" applyBorder="1" applyAlignment="1">
      <alignment horizontal="center" vertical="center"/>
    </xf>
    <xf numFmtId="176" fontId="1" fillId="0" borderId="115" xfId="0" applyNumberFormat="1" applyFont="1" applyFill="1" applyBorder="1" applyAlignment="1">
      <alignment vertical="center"/>
    </xf>
    <xf numFmtId="0" fontId="1" fillId="0" borderId="101"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07" xfId="0" applyFont="1" applyFill="1" applyBorder="1" applyAlignment="1">
      <alignment horizontal="left" vertical="center"/>
    </xf>
    <xf numFmtId="0" fontId="1" fillId="0" borderId="108" xfId="0" applyFont="1" applyFill="1" applyBorder="1" applyAlignment="1">
      <alignment horizontal="left" vertical="center"/>
    </xf>
    <xf numFmtId="0" fontId="1" fillId="0" borderId="109" xfId="0" applyFont="1" applyFill="1" applyBorder="1" applyAlignment="1">
      <alignment horizontal="left" vertical="center"/>
    </xf>
    <xf numFmtId="0" fontId="1" fillId="0" borderId="114" xfId="0" applyFont="1" applyFill="1" applyBorder="1" applyAlignment="1">
      <alignment vertical="center"/>
    </xf>
    <xf numFmtId="0" fontId="1" fillId="0" borderId="106" xfId="0" applyFont="1" applyFill="1" applyBorder="1" applyAlignment="1">
      <alignment vertical="center"/>
    </xf>
    <xf numFmtId="176" fontId="1" fillId="0" borderId="14" xfId="0" applyNumberFormat="1" applyFont="1" applyFill="1" applyBorder="1" applyAlignment="1">
      <alignment vertical="center"/>
    </xf>
    <xf numFmtId="176" fontId="0" fillId="0" borderId="23" xfId="0" applyNumberFormat="1" applyFill="1" applyBorder="1" applyAlignment="1">
      <alignment vertical="center"/>
    </xf>
    <xf numFmtId="176" fontId="0" fillId="0" borderId="15" xfId="0" applyNumberFormat="1" applyFill="1" applyBorder="1" applyAlignment="1">
      <alignment vertical="center"/>
    </xf>
    <xf numFmtId="0" fontId="1" fillId="0" borderId="56" xfId="0" applyFont="1" applyFill="1" applyBorder="1" applyAlignment="1">
      <alignment horizontal="center" vertical="center"/>
    </xf>
    <xf numFmtId="176" fontId="1" fillId="0" borderId="23" xfId="0" applyNumberFormat="1" applyFont="1" applyFill="1" applyBorder="1" applyAlignment="1">
      <alignment vertical="center"/>
    </xf>
    <xf numFmtId="176" fontId="1" fillId="0" borderId="15" xfId="0" applyNumberFormat="1" applyFont="1" applyFill="1" applyBorder="1" applyAlignment="1">
      <alignment vertical="center"/>
    </xf>
    <xf numFmtId="0" fontId="0" fillId="0" borderId="12" xfId="0" applyFont="1" applyFill="1" applyBorder="1" applyAlignment="1">
      <alignment horizontal="center" vertical="center" textRotation="255"/>
    </xf>
    <xf numFmtId="0" fontId="0" fillId="0" borderId="16" xfId="0" applyFont="1" applyFill="1" applyBorder="1" applyAlignment="1">
      <alignment horizontal="center" vertical="center" textRotation="255"/>
    </xf>
    <xf numFmtId="0" fontId="1" fillId="0" borderId="21" xfId="0" applyFont="1" applyFill="1" applyBorder="1" applyAlignment="1">
      <alignment horizontal="left" vertical="center"/>
    </xf>
    <xf numFmtId="0" fontId="1" fillId="0" borderId="22" xfId="0" applyFont="1" applyFill="1" applyBorder="1" applyAlignment="1">
      <alignment horizontal="left" vertical="center"/>
    </xf>
    <xf numFmtId="0" fontId="1" fillId="0" borderId="19" xfId="0" applyFont="1" applyFill="1" applyBorder="1" applyAlignment="1">
      <alignment horizontal="left" vertical="center"/>
    </xf>
    <xf numFmtId="0" fontId="48" fillId="0" borderId="14" xfId="0" applyFont="1" applyFill="1" applyBorder="1" applyAlignment="1">
      <alignment horizontal="left" vertical="center" wrapText="1"/>
    </xf>
    <xf numFmtId="0" fontId="48" fillId="0" borderId="23" xfId="0" applyFont="1" applyFill="1" applyBorder="1" applyAlignment="1">
      <alignment horizontal="left" vertical="center" wrapText="1"/>
    </xf>
    <xf numFmtId="0" fontId="48" fillId="0" borderId="15" xfId="0" applyFont="1" applyFill="1" applyBorder="1" applyAlignment="1">
      <alignment horizontal="left" vertical="center" wrapText="1"/>
    </xf>
    <xf numFmtId="176" fontId="0" fillId="0" borderId="14" xfId="0" applyNumberFormat="1" applyFill="1" applyBorder="1" applyAlignment="1">
      <alignment vertical="center"/>
    </xf>
    <xf numFmtId="176" fontId="1" fillId="0" borderId="78" xfId="0" applyNumberFormat="1" applyFont="1" applyFill="1" applyBorder="1" applyAlignment="1">
      <alignment vertical="center"/>
    </xf>
    <xf numFmtId="176" fontId="1" fillId="0" borderId="79" xfId="0" applyNumberFormat="1" applyFont="1" applyFill="1" applyBorder="1" applyAlignment="1">
      <alignment vertical="center"/>
    </xf>
    <xf numFmtId="176" fontId="1" fillId="0" borderId="80" xfId="0" applyNumberFormat="1" applyFont="1" applyFill="1" applyBorder="1" applyAlignment="1">
      <alignment vertical="center"/>
    </xf>
    <xf numFmtId="176" fontId="0" fillId="0" borderId="78" xfId="0" applyNumberFormat="1" applyFill="1" applyBorder="1" applyAlignment="1">
      <alignment vertical="center"/>
    </xf>
    <xf numFmtId="176" fontId="0" fillId="0" borderId="79" xfId="0" applyNumberFormat="1" applyFill="1" applyBorder="1" applyAlignment="1">
      <alignment vertical="center"/>
    </xf>
    <xf numFmtId="176" fontId="0" fillId="0" borderId="80" xfId="0" applyNumberFormat="1" applyFill="1" applyBorder="1" applyAlignment="1">
      <alignment vertical="center"/>
    </xf>
    <xf numFmtId="0" fontId="1" fillId="0" borderId="21" xfId="0" applyFont="1" applyFill="1" applyBorder="1" applyAlignment="1">
      <alignment horizontal="distributed" vertical="center"/>
    </xf>
    <xf numFmtId="0" fontId="1" fillId="0" borderId="22" xfId="0" applyFont="1" applyFill="1" applyBorder="1" applyAlignment="1">
      <alignment horizontal="distributed" vertical="center"/>
    </xf>
    <xf numFmtId="0" fontId="1" fillId="0" borderId="19" xfId="0" applyFont="1" applyFill="1" applyBorder="1" applyAlignment="1">
      <alignment horizontal="distributed" vertical="center"/>
    </xf>
    <xf numFmtId="176" fontId="1" fillId="0" borderId="21" xfId="0" applyNumberFormat="1" applyFont="1" applyFill="1" applyBorder="1" applyAlignment="1">
      <alignment vertical="center"/>
    </xf>
    <xf numFmtId="176" fontId="0" fillId="0" borderId="22" xfId="0" applyNumberFormat="1" applyFill="1" applyBorder="1" applyAlignment="1">
      <alignment vertical="center"/>
    </xf>
    <xf numFmtId="176" fontId="0" fillId="0" borderId="19" xfId="0" applyNumberFormat="1" applyFill="1" applyBorder="1" applyAlignment="1">
      <alignment vertical="center"/>
    </xf>
    <xf numFmtId="0" fontId="0" fillId="0" borderId="14" xfId="0" applyFont="1" applyFill="1" applyBorder="1" applyAlignment="1">
      <alignment horizontal="left" vertical="center" shrinkToFit="1"/>
    </xf>
    <xf numFmtId="0" fontId="0" fillId="0" borderId="23" xfId="0" applyFont="1" applyFill="1" applyBorder="1" applyAlignment="1">
      <alignment horizontal="left" vertical="center" shrinkToFit="1"/>
    </xf>
    <xf numFmtId="0" fontId="0" fillId="0" borderId="15" xfId="0" applyFont="1" applyFill="1" applyBorder="1" applyAlignment="1">
      <alignment horizontal="left" vertical="center" shrinkToFit="1"/>
    </xf>
    <xf numFmtId="176" fontId="0" fillId="0" borderId="11" xfId="0" applyNumberFormat="1" applyFill="1" applyBorder="1" applyAlignment="1">
      <alignment vertical="center"/>
    </xf>
    <xf numFmtId="176" fontId="0" fillId="0" borderId="20" xfId="0" applyNumberFormat="1" applyFill="1" applyBorder="1" applyAlignment="1">
      <alignment vertical="center"/>
    </xf>
    <xf numFmtId="176" fontId="0" fillId="0" borderId="18" xfId="0" applyNumberFormat="1" applyFill="1" applyBorder="1" applyAlignment="1">
      <alignment vertical="center"/>
    </xf>
    <xf numFmtId="176" fontId="1" fillId="0" borderId="11" xfId="0" applyNumberFormat="1" applyFont="1" applyFill="1" applyBorder="1" applyAlignment="1">
      <alignment vertical="center"/>
    </xf>
    <xf numFmtId="0" fontId="1" fillId="0" borderId="14" xfId="0" applyFont="1" applyFill="1" applyBorder="1" applyAlignment="1">
      <alignment horizontal="right" vertical="center"/>
    </xf>
    <xf numFmtId="0" fontId="1" fillId="0" borderId="23" xfId="0" applyFont="1" applyFill="1" applyBorder="1" applyAlignment="1">
      <alignment horizontal="right" vertical="center"/>
    </xf>
    <xf numFmtId="0" fontId="1" fillId="0" borderId="15" xfId="0" applyFont="1" applyFill="1" applyBorder="1" applyAlignment="1">
      <alignment horizontal="right" vertical="center"/>
    </xf>
    <xf numFmtId="176" fontId="1" fillId="0" borderId="13" xfId="0" applyNumberFormat="1" applyFont="1" applyFill="1" applyBorder="1" applyAlignment="1">
      <alignment vertical="center"/>
    </xf>
    <xf numFmtId="176" fontId="0" fillId="0" borderId="0" xfId="0" applyNumberFormat="1" applyFill="1" applyBorder="1" applyAlignment="1">
      <alignment vertical="center"/>
    </xf>
    <xf numFmtId="176" fontId="0" fillId="0" borderId="24" xfId="0" applyNumberFormat="1" applyFill="1" applyBorder="1" applyAlignment="1">
      <alignment vertical="center"/>
    </xf>
    <xf numFmtId="0" fontId="109" fillId="0" borderId="0" xfId="50" applyFont="1" applyAlignment="1">
      <alignment horizontal="center" vertical="center" shrinkToFit="1"/>
    </xf>
    <xf numFmtId="0" fontId="114" fillId="0" borderId="17" xfId="50" applyFont="1" applyBorder="1" applyAlignment="1">
      <alignment horizontal="center" vertical="center" textRotation="255"/>
    </xf>
    <xf numFmtId="0" fontId="114" fillId="0" borderId="12" xfId="50" applyFont="1" applyBorder="1" applyAlignment="1">
      <alignment horizontal="center" vertical="center" textRotation="255"/>
    </xf>
    <xf numFmtId="0" fontId="114" fillId="0" borderId="16" xfId="50" applyFont="1" applyBorder="1" applyAlignment="1">
      <alignment horizontal="center" vertical="center" textRotation="255"/>
    </xf>
    <xf numFmtId="0" fontId="115" fillId="0" borderId="251" xfId="50" applyFont="1" applyBorder="1" applyAlignment="1">
      <alignment horizontal="center" vertical="center" textRotation="255"/>
    </xf>
    <xf numFmtId="0" fontId="113" fillId="0" borderId="251" xfId="50" applyFont="1" applyBorder="1" applyAlignment="1">
      <alignment vertical="center"/>
    </xf>
    <xf numFmtId="0" fontId="114" fillId="0" borderId="11" xfId="50" applyFont="1" applyBorder="1" applyAlignment="1">
      <alignment horizontal="center" vertical="center"/>
    </xf>
    <xf numFmtId="0" fontId="113" fillId="0" borderId="20" xfId="50" applyFont="1" applyBorder="1" applyAlignment="1">
      <alignment vertical="center"/>
    </xf>
    <xf numFmtId="0" fontId="114" fillId="0" borderId="47" xfId="50" applyFont="1" applyBorder="1" applyAlignment="1">
      <alignment horizontal="center" vertical="center" wrapText="1"/>
    </xf>
    <xf numFmtId="0" fontId="114" fillId="0" borderId="48" xfId="50" applyFont="1" applyBorder="1" applyAlignment="1">
      <alignment horizontal="center" vertical="center" wrapText="1"/>
    </xf>
    <xf numFmtId="0" fontId="114" fillId="0" borderId="49" xfId="50" applyFont="1" applyBorder="1" applyAlignment="1">
      <alignment horizontal="center" vertical="center" wrapText="1"/>
    </xf>
    <xf numFmtId="0" fontId="114" fillId="0" borderId="18" xfId="50" applyFont="1" applyBorder="1" applyAlignment="1">
      <alignment horizontal="center" vertical="center"/>
    </xf>
    <xf numFmtId="0" fontId="114" fillId="0" borderId="17" xfId="50" applyFont="1" applyBorder="1" applyAlignment="1">
      <alignment horizontal="center" vertical="center"/>
    </xf>
    <xf numFmtId="0" fontId="114" fillId="0" borderId="11" xfId="50" applyFont="1" applyBorder="1" applyAlignment="1">
      <alignment horizontal="center" vertical="center" wrapText="1"/>
    </xf>
    <xf numFmtId="0" fontId="114" fillId="0" borderId="20" xfId="50" applyFont="1" applyBorder="1" applyAlignment="1">
      <alignment horizontal="center" vertical="center" wrapText="1"/>
    </xf>
    <xf numFmtId="0" fontId="114" fillId="0" borderId="18" xfId="50" applyFont="1" applyBorder="1" applyAlignment="1">
      <alignment horizontal="center" vertical="center" wrapText="1"/>
    </xf>
    <xf numFmtId="0" fontId="114" fillId="0" borderId="20" xfId="50" applyFont="1" applyBorder="1" applyAlignment="1">
      <alignment horizontal="center" vertical="center"/>
    </xf>
    <xf numFmtId="0" fontId="114" fillId="0" borderId="17" xfId="50" applyFont="1" applyBorder="1" applyAlignment="1">
      <alignment horizontal="center" vertical="center" wrapText="1"/>
    </xf>
    <xf numFmtId="38" fontId="119" fillId="30" borderId="11" xfId="49" applyNumberFormat="1" applyFont="1" applyFill="1" applyBorder="1" applyAlignment="1" applyProtection="1">
      <alignment horizontal="right" vertical="center" shrinkToFit="1"/>
      <protection locked="0"/>
    </xf>
    <xf numFmtId="38" fontId="119" fillId="30" borderId="20" xfId="49" applyNumberFormat="1" applyFont="1" applyFill="1" applyBorder="1" applyAlignment="1" applyProtection="1">
      <alignment horizontal="right" vertical="center" shrinkToFit="1"/>
      <protection locked="0"/>
    </xf>
    <xf numFmtId="38" fontId="119" fillId="30" borderId="18" xfId="49" applyNumberFormat="1" applyFont="1" applyFill="1" applyBorder="1" applyAlignment="1" applyProtection="1">
      <alignment horizontal="right" vertical="center" shrinkToFit="1"/>
      <protection locked="0"/>
    </xf>
    <xf numFmtId="38" fontId="119" fillId="30" borderId="262" xfId="49" applyNumberFormat="1" applyFont="1" applyFill="1" applyBorder="1" applyAlignment="1" applyProtection="1">
      <alignment horizontal="right" vertical="center" shrinkToFit="1"/>
      <protection locked="0"/>
    </xf>
    <xf numFmtId="38" fontId="119" fillId="30" borderId="260" xfId="49" applyNumberFormat="1" applyFont="1" applyFill="1" applyBorder="1" applyAlignment="1" applyProtection="1">
      <alignment horizontal="right" vertical="center" shrinkToFit="1"/>
      <protection locked="0"/>
    </xf>
    <xf numFmtId="38" fontId="119" fillId="30" borderId="261" xfId="49" applyNumberFormat="1" applyFont="1" applyFill="1" applyBorder="1" applyAlignment="1" applyProtection="1">
      <alignment horizontal="right" vertical="center" shrinkToFit="1"/>
      <protection locked="0"/>
    </xf>
    <xf numFmtId="0" fontId="120" fillId="0" borderId="130" xfId="50" applyFont="1" applyFill="1" applyBorder="1" applyAlignment="1">
      <alignment horizontal="distributed" vertical="center"/>
    </xf>
    <xf numFmtId="0" fontId="120" fillId="0" borderId="131" xfId="50" applyFont="1" applyFill="1" applyBorder="1" applyAlignment="1">
      <alignment horizontal="distributed" vertical="center"/>
    </xf>
    <xf numFmtId="38" fontId="121" fillId="28" borderId="258" xfId="50" applyNumberFormat="1" applyFont="1" applyFill="1" applyBorder="1" applyAlignment="1">
      <alignment horizontal="right" vertical="center" shrinkToFit="1"/>
    </xf>
    <xf numFmtId="38" fontId="121" fillId="28" borderId="125" xfId="50" applyNumberFormat="1" applyFont="1" applyFill="1" applyBorder="1" applyAlignment="1">
      <alignment horizontal="right" vertical="center" shrinkToFit="1"/>
    </xf>
    <xf numFmtId="38" fontId="121" fillId="28" borderId="259" xfId="50" applyNumberFormat="1" applyFont="1" applyFill="1" applyBorder="1" applyAlignment="1">
      <alignment horizontal="right" vertical="center" shrinkToFit="1"/>
    </xf>
    <xf numFmtId="0" fontId="114" fillId="0" borderId="11" xfId="50" applyFont="1" applyBorder="1" applyAlignment="1">
      <alignment horizontal="center" vertical="center" textRotation="255"/>
    </xf>
    <xf numFmtId="0" fontId="113" fillId="0" borderId="13" xfId="50" applyFont="1" applyBorder="1" applyAlignment="1">
      <alignment vertical="center"/>
    </xf>
    <xf numFmtId="0" fontId="113" fillId="0" borderId="0" xfId="50" applyFont="1" applyBorder="1" applyAlignment="1">
      <alignment vertical="center"/>
    </xf>
    <xf numFmtId="0" fontId="113" fillId="0" borderId="21" xfId="50" applyFont="1" applyBorder="1" applyAlignment="1">
      <alignment vertical="center"/>
    </xf>
    <xf numFmtId="0" fontId="113" fillId="0" borderId="22" xfId="50" applyFont="1" applyBorder="1" applyAlignment="1">
      <alignment vertical="center"/>
    </xf>
    <xf numFmtId="0" fontId="117" fillId="0" borderId="14" xfId="50" applyFont="1" applyFill="1" applyBorder="1" applyAlignment="1">
      <alignment horizontal="distributed" vertical="center"/>
    </xf>
    <xf numFmtId="0" fontId="117" fillId="0" borderId="23" xfId="50" applyFont="1" applyFill="1" applyBorder="1" applyAlignment="1">
      <alignment horizontal="distributed" vertical="center"/>
    </xf>
    <xf numFmtId="0" fontId="118" fillId="28" borderId="252" xfId="50" applyFont="1" applyFill="1" applyBorder="1" applyAlignment="1">
      <alignment horizontal="center" vertical="center"/>
    </xf>
    <xf numFmtId="0" fontId="118" fillId="28" borderId="253" xfId="50" applyFont="1" applyFill="1" applyBorder="1" applyAlignment="1">
      <alignment horizontal="center" vertical="center"/>
    </xf>
    <xf numFmtId="0" fontId="118" fillId="28" borderId="254" xfId="50" applyFont="1" applyFill="1" applyBorder="1" applyAlignment="1">
      <alignment horizontal="center" vertical="center"/>
    </xf>
    <xf numFmtId="0" fontId="117" fillId="0" borderId="23" xfId="50" applyFont="1" applyFill="1" applyBorder="1" applyAlignment="1">
      <alignment horizontal="center" vertical="center" shrinkToFit="1"/>
    </xf>
    <xf numFmtId="0" fontId="113" fillId="24" borderId="23" xfId="50" applyFont="1" applyFill="1" applyBorder="1" applyAlignment="1">
      <alignment horizontal="left" vertical="center" shrinkToFit="1"/>
    </xf>
    <xf numFmtId="0" fontId="113" fillId="24" borderId="15" xfId="50" applyFont="1" applyFill="1" applyBorder="1" applyAlignment="1">
      <alignment horizontal="left" vertical="center" shrinkToFit="1"/>
    </xf>
    <xf numFmtId="0" fontId="117" fillId="0" borderId="119" xfId="50" applyFont="1" applyFill="1" applyBorder="1" applyAlignment="1">
      <alignment horizontal="distributed" vertical="center" wrapText="1"/>
    </xf>
    <xf numFmtId="0" fontId="117" fillId="0" borderId="120" xfId="50" applyFont="1" applyFill="1" applyBorder="1" applyAlignment="1">
      <alignment horizontal="distributed" vertical="center" wrapText="1"/>
    </xf>
    <xf numFmtId="38" fontId="119" fillId="30" borderId="255" xfId="49" applyNumberFormat="1" applyFont="1" applyFill="1" applyBorder="1" applyAlignment="1" applyProtection="1">
      <alignment horizontal="right" vertical="center" shrinkToFit="1"/>
      <protection locked="0"/>
    </xf>
    <xf numFmtId="38" fontId="119" fillId="30" borderId="256" xfId="49" applyNumberFormat="1" applyFont="1" applyFill="1" applyBorder="1" applyAlignment="1" applyProtection="1">
      <alignment horizontal="right" vertical="center" shrinkToFit="1"/>
      <protection locked="0"/>
    </xf>
    <xf numFmtId="38" fontId="119" fillId="30" borderId="257" xfId="49" applyNumberFormat="1" applyFont="1" applyFill="1" applyBorder="1" applyAlignment="1" applyProtection="1">
      <alignment horizontal="right" vertical="center" shrinkToFit="1"/>
      <protection locked="0"/>
    </xf>
    <xf numFmtId="38" fontId="119" fillId="30" borderId="124" xfId="49" applyNumberFormat="1" applyFont="1" applyFill="1" applyBorder="1" applyAlignment="1" applyProtection="1">
      <alignment horizontal="right" vertical="center" shrinkToFit="1"/>
      <protection locked="0"/>
    </xf>
    <xf numFmtId="38" fontId="119" fillId="28" borderId="125" xfId="49" applyNumberFormat="1" applyFont="1" applyFill="1" applyBorder="1" applyAlignment="1" applyProtection="1">
      <alignment horizontal="right" vertical="center" shrinkToFit="1"/>
      <protection locked="0"/>
    </xf>
    <xf numFmtId="38" fontId="119" fillId="28" borderId="126" xfId="49" applyNumberFormat="1" applyFont="1" applyFill="1" applyBorder="1" applyAlignment="1" applyProtection="1">
      <alignment horizontal="right" vertical="center" shrinkToFit="1"/>
      <protection locked="0"/>
    </xf>
    <xf numFmtId="0" fontId="120" fillId="0" borderId="122" xfId="50" applyFont="1" applyFill="1" applyBorder="1" applyAlignment="1">
      <alignment horizontal="distributed" vertical="center" wrapText="1"/>
    </xf>
    <xf numFmtId="0" fontId="120" fillId="0" borderId="133" xfId="50" applyFont="1" applyFill="1" applyBorder="1" applyAlignment="1">
      <alignment horizontal="distributed" vertical="center" wrapText="1"/>
    </xf>
    <xf numFmtId="38" fontId="119" fillId="28" borderId="263" xfId="49" applyNumberFormat="1" applyFont="1" applyFill="1" applyBorder="1" applyAlignment="1" applyProtection="1">
      <alignment horizontal="right" vertical="center" shrinkToFit="1"/>
      <protection locked="0"/>
    </xf>
    <xf numFmtId="38" fontId="119" fillId="28" borderId="108" xfId="49" applyNumberFormat="1" applyFont="1" applyFill="1" applyBorder="1" applyAlignment="1" applyProtection="1">
      <alignment horizontal="right" vertical="center" shrinkToFit="1"/>
      <protection locked="0"/>
    </xf>
    <xf numFmtId="38" fontId="119" fillId="28" borderId="264" xfId="49" applyNumberFormat="1" applyFont="1" applyFill="1" applyBorder="1" applyAlignment="1" applyProtection="1">
      <alignment horizontal="right" vertical="center" shrinkToFit="1"/>
      <protection locked="0"/>
    </xf>
    <xf numFmtId="38" fontId="119" fillId="30" borderId="265" xfId="49" applyNumberFormat="1" applyFont="1" applyFill="1" applyBorder="1" applyAlignment="1" applyProtection="1">
      <alignment horizontal="right" vertical="center" shrinkToFit="1"/>
      <protection locked="0"/>
    </xf>
    <xf numFmtId="38" fontId="119" fillId="30" borderId="266" xfId="49" applyNumberFormat="1" applyFont="1" applyFill="1" applyBorder="1" applyAlignment="1" applyProtection="1">
      <alignment horizontal="right" vertical="center" shrinkToFit="1"/>
      <protection locked="0"/>
    </xf>
    <xf numFmtId="38" fontId="119" fillId="30" borderId="107" xfId="49" applyNumberFormat="1" applyFont="1" applyFill="1" applyBorder="1" applyAlignment="1" applyProtection="1">
      <alignment horizontal="right" vertical="center" shrinkToFit="1"/>
      <protection locked="0"/>
    </xf>
    <xf numFmtId="38" fontId="119" fillId="30" borderId="109" xfId="49" applyNumberFormat="1" applyFont="1" applyFill="1" applyBorder="1" applyAlignment="1" applyProtection="1">
      <alignment horizontal="right" vertical="center" shrinkToFit="1"/>
      <protection locked="0"/>
    </xf>
    <xf numFmtId="38" fontId="121" fillId="0" borderId="258" xfId="50" applyNumberFormat="1" applyFont="1" applyFill="1" applyBorder="1" applyAlignment="1">
      <alignment horizontal="right" vertical="center" shrinkToFit="1"/>
    </xf>
    <xf numFmtId="38" fontId="121" fillId="0" borderId="125" xfId="50" applyNumberFormat="1" applyFont="1" applyFill="1" applyBorder="1" applyAlignment="1">
      <alignment horizontal="right" vertical="center" shrinkToFit="1"/>
    </xf>
    <xf numFmtId="38" fontId="121" fillId="0" borderId="259" xfId="50" applyNumberFormat="1" applyFont="1" applyFill="1" applyBorder="1" applyAlignment="1">
      <alignment horizontal="right" vertical="center" shrinkToFit="1"/>
    </xf>
    <xf numFmtId="38" fontId="119" fillId="0" borderId="21" xfId="49" applyNumberFormat="1" applyFont="1" applyBorder="1" applyAlignment="1">
      <alignment vertical="center" shrinkToFit="1"/>
    </xf>
    <xf numFmtId="38" fontId="119" fillId="0" borderId="22" xfId="49" applyNumberFormat="1" applyFont="1" applyBorder="1" applyAlignment="1">
      <alignment vertical="center" shrinkToFit="1"/>
    </xf>
    <xf numFmtId="38" fontId="119" fillId="0" borderId="19" xfId="49" applyNumberFormat="1" applyFont="1" applyBorder="1" applyAlignment="1">
      <alignment vertical="center" shrinkToFit="1"/>
    </xf>
    <xf numFmtId="0" fontId="114" fillId="0" borderId="0" xfId="50" applyFont="1" applyBorder="1" applyAlignment="1">
      <alignment horizontal="center" vertical="center"/>
    </xf>
    <xf numFmtId="38" fontId="114" fillId="28" borderId="35" xfId="50" applyNumberFormat="1" applyFont="1" applyFill="1" applyBorder="1" applyAlignment="1">
      <alignment horizontal="right" vertical="center" shrinkToFit="1"/>
    </xf>
    <xf numFmtId="38" fontId="114" fillId="28" borderId="20" xfId="50" applyNumberFormat="1" applyFont="1" applyFill="1" applyBorder="1" applyAlignment="1">
      <alignment horizontal="right" vertical="center" shrinkToFit="1"/>
    </xf>
    <xf numFmtId="38" fontId="114" fillId="28" borderId="38" xfId="50" applyNumberFormat="1" applyFont="1" applyFill="1" applyBorder="1" applyAlignment="1">
      <alignment horizontal="right" vertical="center" shrinkToFit="1"/>
    </xf>
    <xf numFmtId="38" fontId="114" fillId="28" borderId="267" xfId="50" applyNumberFormat="1" applyFont="1" applyFill="1" applyBorder="1" applyAlignment="1">
      <alignment horizontal="right" vertical="center" shrinkToFit="1"/>
    </xf>
    <xf numFmtId="38" fontId="114" fillId="28" borderId="116" xfId="50" applyNumberFormat="1" applyFont="1" applyFill="1" applyBorder="1" applyAlignment="1">
      <alignment horizontal="right" vertical="center" shrinkToFit="1"/>
    </xf>
    <xf numFmtId="38" fontId="114" fillId="28" borderId="268" xfId="50" applyNumberFormat="1" applyFont="1" applyFill="1" applyBorder="1" applyAlignment="1">
      <alignment horizontal="right" vertical="center" shrinkToFit="1"/>
    </xf>
    <xf numFmtId="38" fontId="119" fillId="30" borderId="0" xfId="49" applyNumberFormat="1" applyFont="1" applyFill="1" applyBorder="1" applyAlignment="1" applyProtection="1">
      <alignment horizontal="right" vertical="center" shrinkToFit="1"/>
      <protection locked="0"/>
    </xf>
    <xf numFmtId="38" fontId="119" fillId="30" borderId="24" xfId="49" applyNumberFormat="1" applyFont="1" applyFill="1" applyBorder="1" applyAlignment="1" applyProtection="1">
      <alignment horizontal="right" vertical="center" shrinkToFit="1"/>
      <protection locked="0"/>
    </xf>
    <xf numFmtId="38" fontId="119" fillId="30" borderId="116" xfId="49" applyNumberFormat="1" applyFont="1" applyFill="1" applyBorder="1" applyAlignment="1" applyProtection="1">
      <alignment horizontal="right" vertical="center" shrinkToFit="1"/>
      <protection locked="0"/>
    </xf>
    <xf numFmtId="38" fontId="119" fillId="30" borderId="269" xfId="49" applyNumberFormat="1" applyFont="1" applyFill="1" applyBorder="1" applyAlignment="1" applyProtection="1">
      <alignment horizontal="right" vertical="center" shrinkToFit="1"/>
      <protection locked="0"/>
    </xf>
    <xf numFmtId="38" fontId="119" fillId="30" borderId="13" xfId="49" applyNumberFormat="1" applyFont="1" applyFill="1" applyBorder="1" applyAlignment="1" applyProtection="1">
      <alignment horizontal="right" vertical="center" shrinkToFit="1"/>
      <protection locked="0"/>
    </xf>
    <xf numFmtId="38" fontId="119" fillId="30" borderId="270" xfId="49" applyNumberFormat="1" applyFont="1" applyFill="1" applyBorder="1" applyAlignment="1" applyProtection="1">
      <alignment horizontal="right" vertical="center" shrinkToFit="1"/>
      <protection locked="0"/>
    </xf>
    <xf numFmtId="0" fontId="121" fillId="0" borderId="14" xfId="50" applyFont="1" applyFill="1" applyBorder="1" applyAlignment="1">
      <alignment horizontal="center" vertical="center"/>
    </xf>
    <xf numFmtId="0" fontId="121" fillId="0" borderId="23" xfId="50" applyFont="1" applyFill="1" applyBorder="1" applyAlignment="1">
      <alignment horizontal="center" vertical="center"/>
    </xf>
    <xf numFmtId="38" fontId="121" fillId="0" borderId="35" xfId="49" applyNumberFormat="1" applyFont="1" applyFill="1" applyBorder="1" applyAlignment="1">
      <alignment horizontal="right" vertical="center" shrinkToFit="1"/>
    </xf>
    <xf numFmtId="38" fontId="121" fillId="0" borderId="20" xfId="49" applyNumberFormat="1" applyFont="1" applyFill="1" applyBorder="1" applyAlignment="1">
      <alignment horizontal="right" vertical="center" shrinkToFit="1"/>
    </xf>
    <xf numFmtId="38" fontId="121" fillId="0" borderId="38" xfId="49" applyNumberFormat="1" applyFont="1" applyFill="1" applyBorder="1" applyAlignment="1">
      <alignment horizontal="right" vertical="center" shrinkToFit="1"/>
    </xf>
    <xf numFmtId="38" fontId="110" fillId="0" borderId="17" xfId="50" applyNumberFormat="1" applyFont="1" applyBorder="1" applyAlignment="1">
      <alignment horizontal="right" vertical="center"/>
    </xf>
    <xf numFmtId="38" fontId="110" fillId="0" borderId="16" xfId="50" applyNumberFormat="1" applyFont="1" applyBorder="1" applyAlignment="1">
      <alignment horizontal="right" vertical="center"/>
    </xf>
    <xf numFmtId="0" fontId="114" fillId="30" borderId="116" xfId="50" applyFont="1" applyFill="1" applyBorder="1" applyAlignment="1" applyProtection="1">
      <alignment horizontal="center" vertical="center" shrinkToFit="1"/>
      <protection locked="0"/>
    </xf>
    <xf numFmtId="0" fontId="121" fillId="0" borderId="95" xfId="50" applyFont="1" applyFill="1" applyBorder="1" applyAlignment="1">
      <alignment horizontal="center" vertical="center" shrinkToFit="1"/>
    </xf>
    <xf numFmtId="0" fontId="121" fillId="0" borderId="92" xfId="50" applyFont="1" applyFill="1" applyBorder="1" applyAlignment="1">
      <alignment horizontal="center" vertical="center" shrinkToFit="1"/>
    </xf>
    <xf numFmtId="38" fontId="121" fillId="0" borderId="71" xfId="49" applyNumberFormat="1" applyFont="1" applyFill="1" applyBorder="1" applyAlignment="1">
      <alignment horizontal="right" vertical="center" shrinkToFit="1"/>
    </xf>
    <xf numFmtId="38" fontId="121" fillId="0" borderId="72" xfId="49" applyNumberFormat="1" applyFont="1" applyFill="1" applyBorder="1" applyAlignment="1">
      <alignment horizontal="right" vertical="center" shrinkToFit="1"/>
    </xf>
    <xf numFmtId="38" fontId="121" fillId="0" borderId="271" xfId="49" applyNumberFormat="1" applyFont="1" applyFill="1" applyBorder="1" applyAlignment="1">
      <alignment horizontal="right" vertical="center" shrinkToFit="1"/>
    </xf>
    <xf numFmtId="38" fontId="119" fillId="0" borderId="94" xfId="49" applyNumberFormat="1" applyFont="1" applyFill="1" applyBorder="1" applyAlignment="1">
      <alignment vertical="center" shrinkToFit="1"/>
    </xf>
    <xf numFmtId="38" fontId="119" fillId="0" borderId="95" xfId="49" applyNumberFormat="1" applyFont="1" applyFill="1" applyBorder="1" applyAlignment="1">
      <alignment vertical="center" shrinkToFit="1"/>
    </xf>
    <xf numFmtId="38" fontId="126" fillId="0" borderId="128" xfId="49" applyFont="1" applyFill="1" applyBorder="1" applyAlignment="1" applyProtection="1">
      <alignment horizontal="right" vertical="center"/>
    </xf>
    <xf numFmtId="38" fontId="126" fillId="0" borderId="129" xfId="49" applyFont="1" applyFill="1" applyBorder="1" applyAlignment="1" applyProtection="1">
      <alignment horizontal="right" vertical="center"/>
    </xf>
    <xf numFmtId="0" fontId="131" fillId="0" borderId="171" xfId="50" applyFont="1" applyFill="1" applyBorder="1" applyAlignment="1">
      <alignment horizontal="center" vertical="center" shrinkToFit="1"/>
    </xf>
    <xf numFmtId="0" fontId="131" fillId="0" borderId="279" xfId="50" applyFont="1" applyFill="1" applyBorder="1" applyAlignment="1">
      <alignment horizontal="center" vertical="center" shrinkToFit="1"/>
    </xf>
    <xf numFmtId="0" fontId="129" fillId="0" borderId="276" xfId="50" applyFont="1" applyBorder="1" applyAlignment="1">
      <alignment horizontal="left" vertical="center"/>
    </xf>
    <xf numFmtId="0" fontId="129" fillId="0" borderId="133" xfId="50" applyFont="1" applyBorder="1" applyAlignment="1">
      <alignment horizontal="left" vertical="center"/>
    </xf>
    <xf numFmtId="0" fontId="129" fillId="0" borderId="277" xfId="50" applyFont="1" applyBorder="1" applyAlignment="1">
      <alignment horizontal="left" vertical="center"/>
    </xf>
    <xf numFmtId="38" fontId="130" fillId="28" borderId="133" xfId="49" applyFont="1" applyFill="1" applyBorder="1" applyAlignment="1" applyProtection="1">
      <alignment horizontal="right" vertical="center"/>
    </xf>
    <xf numFmtId="0" fontId="129" fillId="0" borderId="272" xfId="50" applyFont="1" applyBorder="1" applyAlignment="1">
      <alignment horizontal="left" vertical="center"/>
    </xf>
    <xf numFmtId="0" fontId="129" fillId="0" borderId="23" xfId="50" applyFont="1" applyBorder="1" applyAlignment="1">
      <alignment horizontal="left" vertical="center"/>
    </xf>
    <xf numFmtId="0" fontId="129" fillId="0" borderId="273" xfId="50" applyFont="1" applyBorder="1" applyAlignment="1">
      <alignment horizontal="left" vertical="center"/>
    </xf>
    <xf numFmtId="38" fontId="130" fillId="28" borderId="23" xfId="49" applyFont="1" applyFill="1" applyBorder="1" applyAlignment="1" applyProtection="1">
      <alignment horizontal="right" vertical="center"/>
    </xf>
    <xf numFmtId="0" fontId="129" fillId="0" borderId="272" xfId="50" applyFont="1" applyBorder="1" applyAlignment="1">
      <alignment horizontal="left" vertical="center" wrapText="1"/>
    </xf>
    <xf numFmtId="38" fontId="128" fillId="0" borderId="11" xfId="49" applyFont="1" applyFill="1" applyBorder="1" applyAlignment="1" applyProtection="1">
      <alignment horizontal="center" vertical="center"/>
    </xf>
    <xf numFmtId="38" fontId="128" fillId="0" borderId="21" xfId="49" applyFont="1" applyFill="1" applyBorder="1" applyAlignment="1" applyProtection="1">
      <alignment horizontal="center" vertical="center"/>
    </xf>
    <xf numFmtId="0" fontId="129" fillId="0" borderId="274" xfId="50" applyFont="1" applyBorder="1" applyAlignment="1">
      <alignment horizontal="left" vertical="center" wrapText="1"/>
    </xf>
    <xf numFmtId="0" fontId="129" fillId="0" borderId="20" xfId="50" applyFont="1" applyBorder="1" applyAlignment="1">
      <alignment horizontal="left" vertical="center"/>
    </xf>
    <xf numFmtId="0" fontId="129" fillId="0" borderId="275" xfId="50" applyFont="1" applyBorder="1" applyAlignment="1">
      <alignment horizontal="left" vertical="center"/>
    </xf>
    <xf numFmtId="38" fontId="130" fillId="28" borderId="120" xfId="49" applyFont="1" applyFill="1" applyBorder="1" applyAlignment="1" applyProtection="1">
      <alignment horizontal="right" vertical="center"/>
    </xf>
    <xf numFmtId="38" fontId="126" fillId="0" borderId="170" xfId="49" applyFont="1" applyFill="1" applyBorder="1" applyAlignment="1" applyProtection="1">
      <alignment horizontal="left" vertical="center"/>
    </xf>
    <xf numFmtId="38" fontId="126" fillId="0" borderId="128" xfId="49" applyFont="1" applyFill="1" applyBorder="1" applyAlignment="1" applyProtection="1">
      <alignment horizontal="left" vertical="center"/>
    </xf>
    <xf numFmtId="38" fontId="126" fillId="0" borderId="278" xfId="49" applyFont="1" applyFill="1" applyBorder="1" applyAlignment="1" applyProtection="1">
      <alignment horizontal="left" vertical="center"/>
    </xf>
    <xf numFmtId="38" fontId="126" fillId="0" borderId="129" xfId="49" applyFont="1" applyFill="1" applyBorder="1" applyAlignment="1" applyProtection="1">
      <alignment horizontal="left" vertical="center"/>
    </xf>
    <xf numFmtId="38" fontId="130" fillId="0" borderId="23" xfId="49" applyFont="1" applyFill="1" applyBorder="1" applyAlignment="1" applyProtection="1">
      <alignment horizontal="right" vertical="center"/>
    </xf>
    <xf numFmtId="38" fontId="126" fillId="0" borderId="280" xfId="49" applyFont="1" applyFill="1" applyBorder="1" applyAlignment="1" applyProtection="1">
      <alignment horizontal="left" vertical="center"/>
    </xf>
    <xf numFmtId="38" fontId="126" fillId="0" borderId="131" xfId="49" applyFont="1" applyFill="1" applyBorder="1" applyAlignment="1" applyProtection="1">
      <alignment horizontal="left" vertical="center"/>
    </xf>
    <xf numFmtId="38" fontId="131" fillId="0" borderId="131" xfId="57" applyFont="1" applyBorder="1" applyAlignment="1">
      <alignment horizontal="right" vertical="center"/>
    </xf>
    <xf numFmtId="38" fontId="120" fillId="0" borderId="11" xfId="49" applyFont="1" applyFill="1" applyBorder="1" applyAlignment="1" applyProtection="1">
      <alignment horizontal="center" vertical="center"/>
    </xf>
    <xf numFmtId="38" fontId="120" fillId="0" borderId="20" xfId="49" applyFont="1" applyFill="1" applyBorder="1" applyAlignment="1" applyProtection="1">
      <alignment horizontal="center" vertical="center"/>
    </xf>
    <xf numFmtId="38" fontId="120" fillId="0" borderId="18" xfId="49" applyFont="1" applyFill="1" applyBorder="1" applyAlignment="1" applyProtection="1">
      <alignment horizontal="center" vertical="center"/>
    </xf>
    <xf numFmtId="38" fontId="120" fillId="0" borderId="11" xfId="49" applyFont="1" applyFill="1" applyBorder="1" applyAlignment="1" applyProtection="1">
      <alignment horizontal="center" vertical="center" shrinkToFit="1"/>
    </xf>
    <xf numFmtId="38" fontId="120" fillId="0" borderId="20" xfId="49" applyFont="1" applyFill="1" applyBorder="1" applyAlignment="1" applyProtection="1">
      <alignment horizontal="center" vertical="center" shrinkToFit="1"/>
    </xf>
    <xf numFmtId="38" fontId="120" fillId="0" borderId="18" xfId="49" applyFont="1" applyFill="1" applyBorder="1" applyAlignment="1" applyProtection="1">
      <alignment horizontal="center" vertical="center" shrinkToFit="1"/>
    </xf>
    <xf numFmtId="38" fontId="120" fillId="0" borderId="119" xfId="49" applyFont="1" applyFill="1" applyBorder="1" applyAlignment="1" applyProtection="1">
      <alignment horizontal="center" vertical="center"/>
    </xf>
    <xf numFmtId="38" fontId="120" fillId="0" borderId="120" xfId="49" applyFont="1" applyFill="1" applyBorder="1" applyAlignment="1" applyProtection="1">
      <alignment horizontal="center" vertical="center"/>
    </xf>
    <xf numFmtId="38" fontId="120" fillId="0" borderId="282" xfId="49" applyFont="1" applyFill="1" applyBorder="1" applyAlignment="1" applyProtection="1">
      <alignment horizontal="center" vertical="center"/>
    </xf>
    <xf numFmtId="38" fontId="120" fillId="0" borderId="256" xfId="49" applyFont="1" applyFill="1" applyBorder="1" applyAlignment="1" applyProtection="1">
      <alignment horizontal="center" vertical="center"/>
    </xf>
    <xf numFmtId="38" fontId="120" fillId="0" borderId="283" xfId="49" applyFont="1" applyFill="1" applyBorder="1" applyAlignment="1" applyProtection="1">
      <alignment horizontal="center" vertical="center"/>
    </xf>
    <xf numFmtId="0" fontId="132" fillId="0" borderId="0" xfId="50" applyFont="1" applyBorder="1" applyAlignment="1">
      <alignment horizontal="center" vertical="center" shrinkToFit="1"/>
    </xf>
    <xf numFmtId="38" fontId="131" fillId="0" borderId="128" xfId="57" applyFont="1" applyBorder="1" applyAlignment="1">
      <alignment horizontal="right" vertical="center"/>
    </xf>
    <xf numFmtId="176" fontId="133" fillId="0" borderId="0" xfId="50" applyNumberFormat="1" applyFont="1" applyBorder="1" applyAlignment="1">
      <alignment horizontal="right" vertical="center"/>
    </xf>
    <xf numFmtId="38" fontId="130" fillId="0" borderId="26" xfId="49" applyFont="1" applyFill="1" applyBorder="1" applyAlignment="1" applyProtection="1">
      <alignment horizontal="center" vertical="center"/>
    </xf>
    <xf numFmtId="38" fontId="130" fillId="28" borderId="26" xfId="57" applyFont="1" applyFill="1" applyBorder="1" applyAlignment="1" applyProtection="1">
      <alignment horizontal="right" vertical="center"/>
    </xf>
    <xf numFmtId="38" fontId="130" fillId="28" borderId="119" xfId="57" applyFont="1" applyFill="1" applyBorder="1" applyAlignment="1" applyProtection="1">
      <alignment horizontal="right" vertical="center"/>
    </xf>
    <xf numFmtId="38" fontId="130" fillId="0" borderId="26" xfId="49" applyFont="1" applyFill="1" applyBorder="1" applyAlignment="1" applyProtection="1">
      <alignment horizontal="right" vertical="center"/>
    </xf>
    <xf numFmtId="38" fontId="130" fillId="0" borderId="119" xfId="49" applyFont="1" applyFill="1" applyBorder="1" applyAlignment="1" applyProtection="1">
      <alignment horizontal="right" vertical="center"/>
    </xf>
    <xf numFmtId="38" fontId="130" fillId="0" borderId="27" xfId="49" applyFont="1" applyFill="1" applyBorder="1" applyAlignment="1" applyProtection="1">
      <alignment horizontal="center" vertical="center"/>
    </xf>
    <xf numFmtId="40" fontId="130" fillId="28" borderId="27" xfId="57" applyNumberFormat="1" applyFont="1" applyFill="1" applyBorder="1" applyAlignment="1" applyProtection="1">
      <alignment horizontal="right" vertical="center"/>
    </xf>
    <xf numFmtId="40" fontId="130" fillId="28" borderId="130" xfId="57" applyNumberFormat="1" applyFont="1" applyFill="1" applyBorder="1" applyAlignment="1" applyProtection="1">
      <alignment horizontal="right" vertical="center"/>
    </xf>
    <xf numFmtId="40" fontId="130" fillId="0" borderId="27" xfId="57" applyNumberFormat="1" applyFont="1" applyFill="1" applyBorder="1" applyAlignment="1" applyProtection="1">
      <alignment horizontal="right" vertical="center"/>
    </xf>
    <xf numFmtId="40" fontId="130" fillId="0" borderId="130" xfId="57" applyNumberFormat="1" applyFont="1" applyFill="1" applyBorder="1" applyAlignment="1" applyProtection="1">
      <alignment horizontal="right" vertical="center"/>
    </xf>
    <xf numFmtId="38" fontId="120" fillId="0" borderId="133" xfId="49" applyFont="1" applyFill="1" applyBorder="1" applyAlignment="1" applyProtection="1">
      <alignment horizontal="right" vertical="center"/>
    </xf>
    <xf numFmtId="38" fontId="120" fillId="0" borderId="123" xfId="49" applyFont="1" applyFill="1" applyBorder="1" applyAlignment="1" applyProtection="1">
      <alignment horizontal="right" vertical="center"/>
    </xf>
    <xf numFmtId="38" fontId="117" fillId="28" borderId="133" xfId="50" applyNumberFormat="1" applyFont="1" applyFill="1" applyBorder="1" applyAlignment="1">
      <alignment horizontal="right" vertical="center"/>
    </xf>
    <xf numFmtId="0" fontId="117" fillId="28" borderId="133" xfId="50" applyFont="1" applyFill="1" applyBorder="1" applyAlignment="1">
      <alignment horizontal="right" vertical="center"/>
    </xf>
    <xf numFmtId="38" fontId="120" fillId="0" borderId="133" xfId="57" applyFont="1" applyBorder="1" applyAlignment="1">
      <alignment horizontal="center" vertical="center"/>
    </xf>
    <xf numFmtId="38" fontId="135" fillId="0" borderId="285" xfId="49" applyFont="1" applyFill="1" applyBorder="1" applyAlignment="1" applyProtection="1">
      <alignment horizontal="right" vertical="center" shrinkToFit="1"/>
    </xf>
    <xf numFmtId="0" fontId="117" fillId="0" borderId="285" xfId="50" applyFont="1" applyFill="1" applyBorder="1" applyAlignment="1">
      <alignment horizontal="left" vertical="center" shrinkToFit="1"/>
    </xf>
    <xf numFmtId="0" fontId="117" fillId="0" borderId="286" xfId="50" applyFont="1" applyFill="1" applyBorder="1" applyAlignment="1">
      <alignment horizontal="left" vertical="center" shrinkToFit="1"/>
    </xf>
    <xf numFmtId="38" fontId="130" fillId="0" borderId="10" xfId="49" applyFont="1" applyFill="1" applyBorder="1" applyAlignment="1" applyProtection="1">
      <alignment horizontal="center" vertical="center"/>
    </xf>
    <xf numFmtId="38" fontId="134" fillId="0" borderId="10" xfId="49" applyFont="1" applyFill="1" applyBorder="1" applyAlignment="1" applyProtection="1">
      <alignment horizontal="center" vertical="center"/>
    </xf>
    <xf numFmtId="0" fontId="134" fillId="28" borderId="133" xfId="50" applyFont="1" applyFill="1" applyBorder="1" applyAlignment="1">
      <alignment horizontal="center" vertical="center"/>
    </xf>
    <xf numFmtId="38" fontId="130" fillId="0" borderId="133" xfId="57" applyFont="1" applyBorder="1" applyAlignment="1">
      <alignment horizontal="center" vertical="center"/>
    </xf>
    <xf numFmtId="0" fontId="134" fillId="0" borderId="285" xfId="50" applyFont="1" applyFill="1" applyBorder="1" applyAlignment="1">
      <alignment horizontal="left" vertical="center" shrinkToFit="1"/>
    </xf>
    <xf numFmtId="0" fontId="134" fillId="0" borderId="286" xfId="50" applyFont="1" applyFill="1" applyBorder="1" applyAlignment="1">
      <alignment horizontal="left" vertical="center" shrinkToFit="1"/>
    </xf>
    <xf numFmtId="0" fontId="126" fillId="0" borderId="22" xfId="50" applyFont="1" applyFill="1" applyBorder="1" applyAlignment="1">
      <alignment horizontal="left" vertical="center" wrapText="1"/>
    </xf>
    <xf numFmtId="38" fontId="130" fillId="0" borderId="28" xfId="49" applyFont="1" applyFill="1" applyBorder="1" applyAlignment="1" applyProtection="1">
      <alignment horizontal="center" vertical="center"/>
    </xf>
    <xf numFmtId="38" fontId="130" fillId="28" borderId="28" xfId="57" applyFont="1" applyFill="1" applyBorder="1" applyAlignment="1" applyProtection="1">
      <alignment horizontal="right" vertical="center"/>
    </xf>
    <xf numFmtId="38" fontId="130" fillId="28" borderId="122" xfId="57" applyFont="1" applyFill="1" applyBorder="1" applyAlignment="1" applyProtection="1">
      <alignment horizontal="right" vertical="center"/>
    </xf>
    <xf numFmtId="38" fontId="130" fillId="0" borderId="28" xfId="57" applyFont="1" applyFill="1" applyBorder="1" applyAlignment="1" applyProtection="1">
      <alignment horizontal="right" vertical="center" shrinkToFit="1"/>
    </xf>
    <xf numFmtId="38" fontId="130" fillId="0" borderId="122" xfId="57" applyFont="1" applyFill="1" applyBorder="1" applyAlignment="1" applyProtection="1">
      <alignment horizontal="right" vertical="center" shrinkToFit="1"/>
    </xf>
    <xf numFmtId="0" fontId="130" fillId="28" borderId="13" xfId="50" applyFont="1" applyFill="1" applyBorder="1" applyAlignment="1">
      <alignment horizontal="center" vertical="center"/>
    </xf>
    <xf numFmtId="0" fontId="130" fillId="28" borderId="0" xfId="50" applyFont="1" applyFill="1" applyBorder="1" applyAlignment="1">
      <alignment horizontal="center" vertical="center"/>
    </xf>
    <xf numFmtId="0" fontId="130" fillId="28" borderId="24" xfId="50" applyFont="1" applyFill="1" applyBorder="1" applyAlignment="1">
      <alignment horizontal="center" vertical="center"/>
    </xf>
    <xf numFmtId="38" fontId="137" fillId="30" borderId="11" xfId="50" applyNumberFormat="1" applyFont="1" applyFill="1" applyBorder="1" applyAlignment="1" applyProtection="1">
      <alignment horizontal="right" vertical="center" shrinkToFit="1"/>
      <protection locked="0"/>
    </xf>
    <xf numFmtId="38" fontId="137" fillId="30" borderId="20" xfId="50" applyNumberFormat="1" applyFont="1" applyFill="1" applyBorder="1" applyAlignment="1" applyProtection="1">
      <alignment horizontal="right" vertical="center" shrinkToFit="1"/>
      <protection locked="0"/>
    </xf>
    <xf numFmtId="38" fontId="137" fillId="30" borderId="18" xfId="50" applyNumberFormat="1" applyFont="1" applyFill="1" applyBorder="1" applyAlignment="1" applyProtection="1">
      <alignment horizontal="right" vertical="center" shrinkToFit="1"/>
      <protection locked="0"/>
    </xf>
    <xf numFmtId="38" fontId="137" fillId="30" borderId="262" xfId="50" applyNumberFormat="1" applyFont="1" applyFill="1" applyBorder="1" applyAlignment="1" applyProtection="1">
      <alignment horizontal="right" vertical="center" shrinkToFit="1"/>
      <protection locked="0"/>
    </xf>
    <xf numFmtId="38" fontId="137" fillId="30" borderId="260" xfId="50" applyNumberFormat="1" applyFont="1" applyFill="1" applyBorder="1" applyAlignment="1" applyProtection="1">
      <alignment horizontal="right" vertical="center" shrinkToFit="1"/>
      <protection locked="0"/>
    </xf>
    <xf numFmtId="38" fontId="137" fillId="30" borderId="261" xfId="50" applyNumberFormat="1" applyFont="1" applyFill="1" applyBorder="1" applyAlignment="1" applyProtection="1">
      <alignment horizontal="right" vertical="center" shrinkToFit="1"/>
      <protection locked="0"/>
    </xf>
    <xf numFmtId="0" fontId="137" fillId="30" borderId="11" xfId="50" applyFont="1" applyFill="1" applyBorder="1" applyAlignment="1" applyProtection="1">
      <alignment vertical="center"/>
      <protection locked="0"/>
    </xf>
    <xf numFmtId="0" fontId="137" fillId="30" borderId="262" xfId="50" applyFont="1" applyFill="1" applyBorder="1" applyAlignment="1" applyProtection="1">
      <alignment vertical="center"/>
      <protection locked="0"/>
    </xf>
    <xf numFmtId="0" fontId="137" fillId="0" borderId="20" xfId="50" applyFont="1" applyBorder="1" applyAlignment="1">
      <alignment horizontal="right" vertical="center"/>
    </xf>
    <xf numFmtId="0" fontId="137" fillId="0" borderId="260" xfId="50" applyFont="1" applyBorder="1" applyAlignment="1">
      <alignment vertical="center"/>
    </xf>
    <xf numFmtId="0" fontId="137" fillId="30" borderId="20" xfId="50" applyFont="1" applyFill="1" applyBorder="1" applyAlignment="1" applyProtection="1">
      <alignment vertical="center"/>
      <protection locked="0"/>
    </xf>
    <xf numFmtId="0" fontId="137" fillId="30" borderId="260" xfId="50" applyFont="1" applyFill="1" applyBorder="1" applyAlignment="1" applyProtection="1">
      <alignment vertical="center"/>
      <protection locked="0"/>
    </xf>
    <xf numFmtId="0" fontId="137" fillId="0" borderId="18" xfId="50" applyFont="1" applyBorder="1" applyAlignment="1">
      <alignment horizontal="right" vertical="center"/>
    </xf>
    <xf numFmtId="0" fontId="137" fillId="0" borderId="261" xfId="50" applyFont="1" applyBorder="1" applyAlignment="1">
      <alignment vertical="center"/>
    </xf>
    <xf numFmtId="0" fontId="130" fillId="0" borderId="11" xfId="50" applyFont="1" applyFill="1" applyBorder="1" applyAlignment="1">
      <alignment horizontal="center" vertical="center" wrapText="1"/>
    </xf>
    <xf numFmtId="0" fontId="130" fillId="0" borderId="20" xfId="50" applyFont="1" applyFill="1" applyBorder="1" applyAlignment="1">
      <alignment horizontal="center" vertical="center" wrapText="1"/>
    </xf>
    <xf numFmtId="0" fontId="130" fillId="0" borderId="18" xfId="50" applyFont="1" applyFill="1" applyBorder="1" applyAlignment="1">
      <alignment horizontal="center" vertical="center" wrapText="1"/>
    </xf>
    <xf numFmtId="0" fontId="130" fillId="0" borderId="21" xfId="50" applyFont="1" applyFill="1" applyBorder="1" applyAlignment="1">
      <alignment horizontal="center" vertical="center" wrapText="1"/>
    </xf>
    <xf numFmtId="0" fontId="130" fillId="0" borderId="22" xfId="50" applyFont="1" applyFill="1" applyBorder="1" applyAlignment="1">
      <alignment horizontal="center" vertical="center" wrapText="1"/>
    </xf>
    <xf numFmtId="0" fontId="130" fillId="0" borderId="19" xfId="50" applyFont="1" applyFill="1" applyBorder="1" applyAlignment="1">
      <alignment horizontal="center" vertical="center" wrapText="1"/>
    </xf>
    <xf numFmtId="0" fontId="130" fillId="0" borderId="11" xfId="50" applyFont="1" applyBorder="1" applyAlignment="1">
      <alignment horizontal="center" vertical="center" wrapText="1"/>
    </xf>
    <xf numFmtId="0" fontId="130" fillId="0" borderId="20" xfId="50" applyFont="1" applyBorder="1" applyAlignment="1">
      <alignment horizontal="center" vertical="center" wrapText="1"/>
    </xf>
    <xf numFmtId="0" fontId="130" fillId="0" borderId="18" xfId="50" applyFont="1" applyBorder="1" applyAlignment="1">
      <alignment horizontal="center" vertical="center" wrapText="1"/>
    </xf>
    <xf numFmtId="0" fontId="137" fillId="0" borderId="11" xfId="50" applyFont="1" applyBorder="1" applyAlignment="1">
      <alignment horizontal="center" vertical="center"/>
    </xf>
    <xf numFmtId="0" fontId="137" fillId="0" borderId="20" xfId="50" applyFont="1" applyBorder="1" applyAlignment="1">
      <alignment horizontal="center" vertical="center"/>
    </xf>
    <xf numFmtId="0" fontId="137" fillId="0" borderId="18" xfId="50" applyFont="1" applyBorder="1" applyAlignment="1">
      <alignment horizontal="center" vertical="center"/>
    </xf>
    <xf numFmtId="0" fontId="137" fillId="0" borderId="21" xfId="50" applyFont="1" applyBorder="1" applyAlignment="1">
      <alignment horizontal="center" vertical="center"/>
    </xf>
    <xf numFmtId="0" fontId="137" fillId="0" borderId="22" xfId="50" applyFont="1" applyBorder="1" applyAlignment="1">
      <alignment horizontal="center" vertical="center"/>
    </xf>
    <xf numFmtId="0" fontId="137" fillId="0" borderId="19" xfId="50" applyFont="1" applyBorder="1" applyAlignment="1">
      <alignment horizontal="center" vertical="center"/>
    </xf>
    <xf numFmtId="0" fontId="137" fillId="30" borderId="102" xfId="50" applyFont="1" applyFill="1" applyBorder="1" applyAlignment="1" applyProtection="1">
      <alignment horizontal="right" vertical="center"/>
      <protection locked="0"/>
    </xf>
    <xf numFmtId="0" fontId="137" fillId="30" borderId="103" xfId="50" applyFont="1" applyFill="1" applyBorder="1" applyAlignment="1" applyProtection="1">
      <alignment horizontal="right" vertical="center"/>
      <protection locked="0"/>
    </xf>
    <xf numFmtId="191" fontId="137" fillId="30" borderId="102" xfId="49" applyNumberFormat="1" applyFont="1" applyFill="1" applyBorder="1" applyAlignment="1" applyProtection="1">
      <alignment horizontal="center" vertical="center"/>
      <protection locked="0"/>
    </xf>
    <xf numFmtId="191" fontId="137" fillId="30" borderId="103" xfId="49" applyNumberFormat="1" applyFont="1" applyFill="1" applyBorder="1" applyAlignment="1" applyProtection="1">
      <alignment horizontal="center" vertical="center"/>
      <protection locked="0"/>
    </xf>
    <xf numFmtId="0" fontId="137" fillId="36" borderId="11" xfId="50" applyFont="1" applyFill="1" applyBorder="1" applyAlignment="1" applyProtection="1">
      <alignment horizontal="center" vertical="center"/>
      <protection locked="0"/>
    </xf>
    <xf numFmtId="0" fontId="110" fillId="0" borderId="18" xfId="50" applyFont="1" applyBorder="1" applyAlignment="1">
      <alignment horizontal="center" vertical="center"/>
    </xf>
    <xf numFmtId="0" fontId="110" fillId="0" borderId="262" xfId="50" applyFont="1" applyBorder="1" applyAlignment="1">
      <alignment horizontal="center" vertical="center"/>
    </xf>
    <xf numFmtId="0" fontId="110" fillId="0" borderId="261" xfId="50" applyFont="1" applyBorder="1" applyAlignment="1">
      <alignment horizontal="center" vertical="center"/>
    </xf>
    <xf numFmtId="0" fontId="137" fillId="24" borderId="262" xfId="50" applyFont="1" applyFill="1" applyBorder="1" applyAlignment="1" applyProtection="1">
      <alignment horizontal="center" vertical="center" wrapText="1"/>
      <protection locked="0"/>
    </xf>
    <xf numFmtId="0" fontId="110" fillId="24" borderId="260" xfId="50" applyFont="1" applyFill="1" applyBorder="1" applyAlignment="1">
      <alignment horizontal="center" vertical="center" wrapText="1"/>
    </xf>
    <xf numFmtId="0" fontId="110" fillId="24" borderId="261" xfId="50" applyFont="1" applyFill="1" applyBorder="1" applyAlignment="1">
      <alignment horizontal="center" vertical="center" wrapText="1"/>
    </xf>
    <xf numFmtId="0" fontId="137" fillId="36" borderId="262" xfId="50" applyFont="1" applyFill="1" applyBorder="1" applyAlignment="1" applyProtection="1">
      <alignment horizontal="center" vertical="center" shrinkToFit="1"/>
      <protection locked="0"/>
    </xf>
    <xf numFmtId="0" fontId="137" fillId="36" borderId="260" xfId="50" applyFont="1" applyFill="1" applyBorder="1" applyAlignment="1" applyProtection="1">
      <alignment horizontal="center" vertical="center" shrinkToFit="1"/>
      <protection locked="0"/>
    </xf>
    <xf numFmtId="0" fontId="137" fillId="36" borderId="261" xfId="50" applyFont="1" applyFill="1" applyBorder="1" applyAlignment="1" applyProtection="1">
      <alignment horizontal="center" vertical="center" shrinkToFit="1"/>
      <protection locked="0"/>
    </xf>
    <xf numFmtId="192" fontId="137" fillId="30" borderId="124" xfId="50" applyNumberFormat="1" applyFont="1" applyFill="1" applyBorder="1" applyAlignment="1" applyProtection="1">
      <alignment horizontal="center" vertical="center" wrapText="1"/>
      <protection locked="0"/>
    </xf>
    <xf numFmtId="192" fontId="110" fillId="0" borderId="125" xfId="50" applyNumberFormat="1" applyFont="1" applyBorder="1" applyAlignment="1">
      <alignment horizontal="center" vertical="center" wrapText="1"/>
    </xf>
    <xf numFmtId="192" fontId="110" fillId="0" borderId="126" xfId="50" applyNumberFormat="1" applyFont="1" applyBorder="1" applyAlignment="1">
      <alignment horizontal="center" vertical="center" wrapText="1"/>
    </xf>
    <xf numFmtId="0" fontId="130" fillId="0" borderId="102" xfId="50" applyFont="1" applyFill="1" applyBorder="1" applyAlignment="1">
      <alignment horizontal="center" vertical="center" shrinkToFit="1"/>
    </xf>
    <xf numFmtId="0" fontId="134" fillId="0" borderId="103" xfId="50" applyFont="1" applyFill="1" applyBorder="1" applyAlignment="1">
      <alignment horizontal="center" vertical="center" shrinkToFit="1"/>
    </xf>
    <xf numFmtId="0" fontId="134" fillId="0" borderId="104" xfId="50" applyFont="1" applyFill="1" applyBorder="1" applyAlignment="1">
      <alignment horizontal="center" vertical="center" shrinkToFit="1"/>
    </xf>
    <xf numFmtId="0" fontId="130" fillId="0" borderId="107" xfId="50" applyFont="1" applyFill="1" applyBorder="1" applyAlignment="1">
      <alignment horizontal="center" vertical="center" shrinkToFit="1"/>
    </xf>
    <xf numFmtId="0" fontId="134" fillId="0" borderId="108" xfId="50" applyFont="1" applyFill="1" applyBorder="1" applyAlignment="1">
      <alignment horizontal="center" vertical="center" shrinkToFit="1"/>
    </xf>
    <xf numFmtId="0" fontId="134" fillId="0" borderId="109" xfId="50" applyFont="1" applyFill="1" applyBorder="1" applyAlignment="1">
      <alignment horizontal="center" vertical="center" shrinkToFit="1"/>
    </xf>
    <xf numFmtId="0" fontId="130" fillId="0" borderId="11" xfId="50" applyFont="1" applyBorder="1" applyAlignment="1">
      <alignment horizontal="center" vertical="center"/>
    </xf>
    <xf numFmtId="0" fontId="130" fillId="0" borderId="20" xfId="50" applyFont="1" applyBorder="1" applyAlignment="1">
      <alignment horizontal="center" vertical="center"/>
    </xf>
    <xf numFmtId="0" fontId="130" fillId="0" borderId="18" xfId="50" applyFont="1" applyBorder="1" applyAlignment="1">
      <alignment horizontal="center" vertical="center"/>
    </xf>
    <xf numFmtId="0" fontId="138" fillId="0" borderId="11" xfId="50" applyFont="1" applyFill="1" applyBorder="1" applyAlignment="1">
      <alignment horizontal="center" vertical="center" wrapText="1" shrinkToFit="1"/>
    </xf>
    <xf numFmtId="0" fontId="138" fillId="0" borderId="18" xfId="50" applyFont="1" applyFill="1" applyBorder="1" applyAlignment="1">
      <alignment horizontal="center" vertical="center"/>
    </xf>
    <xf numFmtId="0" fontId="138" fillId="0" borderId="21" xfId="50" applyFont="1" applyFill="1" applyBorder="1" applyAlignment="1">
      <alignment horizontal="center" vertical="center"/>
    </xf>
    <xf numFmtId="0" fontId="138" fillId="0" borderId="19" xfId="50" applyFont="1" applyFill="1" applyBorder="1" applyAlignment="1">
      <alignment horizontal="center" vertical="center"/>
    </xf>
    <xf numFmtId="0" fontId="137" fillId="0" borderId="0" xfId="50" applyFont="1" applyBorder="1" applyAlignment="1">
      <alignment horizontal="center" vertical="center"/>
    </xf>
    <xf numFmtId="49" fontId="137" fillId="30" borderId="0" xfId="50" applyNumberFormat="1" applyFont="1" applyFill="1" applyBorder="1" applyAlignment="1" applyProtection="1">
      <alignment horizontal="center" vertical="center"/>
      <protection locked="0"/>
    </xf>
    <xf numFmtId="49" fontId="137" fillId="30" borderId="24" xfId="50" applyNumberFormat="1" applyFont="1" applyFill="1" applyBorder="1" applyAlignment="1" applyProtection="1">
      <alignment horizontal="center" vertical="center"/>
      <protection locked="0"/>
    </xf>
    <xf numFmtId="49" fontId="137" fillId="30" borderId="22" xfId="50" applyNumberFormat="1" applyFont="1" applyFill="1" applyBorder="1" applyAlignment="1" applyProtection="1">
      <alignment horizontal="center" vertical="center"/>
      <protection locked="0"/>
    </xf>
    <xf numFmtId="49" fontId="137" fillId="30" borderId="19" xfId="50" applyNumberFormat="1" applyFont="1" applyFill="1" applyBorder="1" applyAlignment="1" applyProtection="1">
      <alignment horizontal="center" vertical="center"/>
      <protection locked="0"/>
    </xf>
    <xf numFmtId="0" fontId="137" fillId="28" borderId="20" xfId="50" applyFont="1" applyFill="1" applyBorder="1" applyAlignment="1">
      <alignment horizontal="center" vertical="center"/>
    </xf>
    <xf numFmtId="0" fontId="137" fillId="28" borderId="22" xfId="50" applyFont="1" applyFill="1" applyBorder="1" applyAlignment="1">
      <alignment horizontal="center" vertical="center"/>
    </xf>
    <xf numFmtId="0" fontId="139" fillId="0" borderId="23" xfId="50" applyFont="1" applyFill="1" applyBorder="1" applyAlignment="1">
      <alignment vertical="center" wrapText="1"/>
    </xf>
    <xf numFmtId="0" fontId="130" fillId="0" borderId="14" xfId="50" applyFont="1" applyFill="1" applyBorder="1" applyAlignment="1">
      <alignment horizontal="center" vertical="center"/>
    </xf>
    <xf numFmtId="0" fontId="130" fillId="0" borderId="23" xfId="50" applyFont="1" applyFill="1" applyBorder="1" applyAlignment="1">
      <alignment horizontal="center" vertical="center"/>
    </xf>
    <xf numFmtId="0" fontId="130" fillId="0" borderId="15" xfId="50" applyFont="1" applyFill="1" applyBorder="1" applyAlignment="1">
      <alignment horizontal="center" vertical="center"/>
    </xf>
    <xf numFmtId="0" fontId="137" fillId="30" borderId="102" xfId="50" applyFont="1" applyFill="1" applyBorder="1" applyAlignment="1" applyProtection="1">
      <alignment horizontal="center" vertical="center" shrinkToFit="1"/>
      <protection locked="0"/>
    </xf>
    <xf numFmtId="0" fontId="137" fillId="30" borderId="103" xfId="50" applyFont="1" applyFill="1" applyBorder="1" applyAlignment="1" applyProtection="1">
      <alignment horizontal="center" vertical="center" shrinkToFit="1"/>
      <protection locked="0"/>
    </xf>
    <xf numFmtId="0" fontId="137" fillId="30" borderId="104" xfId="50" applyFont="1" applyFill="1" applyBorder="1" applyAlignment="1" applyProtection="1">
      <alignment horizontal="center" vertical="center" shrinkToFit="1"/>
      <protection locked="0"/>
    </xf>
    <xf numFmtId="49" fontId="137" fillId="30" borderId="13" xfId="50" applyNumberFormat="1" applyFont="1" applyFill="1" applyBorder="1" applyAlignment="1" applyProtection="1">
      <alignment horizontal="center" vertical="center"/>
      <protection locked="0"/>
    </xf>
    <xf numFmtId="49" fontId="137" fillId="30" borderId="21" xfId="50" applyNumberFormat="1" applyFont="1" applyFill="1" applyBorder="1" applyAlignment="1" applyProtection="1">
      <alignment horizontal="center" vertical="center"/>
      <protection locked="0"/>
    </xf>
    <xf numFmtId="0" fontId="137" fillId="0" borderId="108" xfId="50" applyFont="1" applyBorder="1" applyAlignment="1">
      <alignment horizontal="center" vertical="center"/>
    </xf>
    <xf numFmtId="0" fontId="137" fillId="0" borderId="109" xfId="50" applyFont="1" applyBorder="1" applyAlignment="1">
      <alignment horizontal="center" vertical="center"/>
    </xf>
    <xf numFmtId="0" fontId="137" fillId="28" borderId="108" xfId="50" applyFont="1" applyFill="1" applyBorder="1" applyAlignment="1">
      <alignment horizontal="center" vertical="center"/>
    </xf>
    <xf numFmtId="177" fontId="0" fillId="0" borderId="47" xfId="0" applyNumberFormat="1" applyBorder="1" applyAlignment="1">
      <alignment horizontal="left" vertical="top"/>
    </xf>
    <xf numFmtId="177" fontId="0" fillId="0" borderId="48" xfId="0" applyNumberFormat="1" applyBorder="1" applyAlignment="1">
      <alignment horizontal="left" vertical="top"/>
    </xf>
    <xf numFmtId="177" fontId="0" fillId="0" borderId="49" xfId="0" applyNumberFormat="1" applyBorder="1" applyAlignment="1">
      <alignment horizontal="left" vertical="top"/>
    </xf>
    <xf numFmtId="177" fontId="0" fillId="0" borderId="37" xfId="0" applyNumberFormat="1" applyBorder="1" applyAlignment="1">
      <alignment horizontal="left" vertical="top"/>
    </xf>
    <xf numFmtId="177" fontId="0" fillId="0" borderId="0" xfId="0" applyNumberFormat="1" applyBorder="1" applyAlignment="1">
      <alignment horizontal="left" vertical="top"/>
    </xf>
    <xf numFmtId="177" fontId="0" fillId="0" borderId="36" xfId="0" applyNumberFormat="1" applyBorder="1" applyAlignment="1">
      <alignment horizontal="left" vertical="top"/>
    </xf>
    <xf numFmtId="177" fontId="0" fillId="0" borderId="51" xfId="0" applyNumberFormat="1" applyBorder="1" applyAlignment="1">
      <alignment horizontal="left" vertical="top"/>
    </xf>
    <xf numFmtId="177" fontId="0" fillId="0" borderId="31" xfId="0" applyNumberFormat="1" applyBorder="1" applyAlignment="1">
      <alignment horizontal="left" vertical="top"/>
    </xf>
    <xf numFmtId="177" fontId="0" fillId="0" borderId="53" xfId="0" applyNumberFormat="1" applyBorder="1" applyAlignment="1">
      <alignment horizontal="left" vertical="top"/>
    </xf>
    <xf numFmtId="0" fontId="0" fillId="0" borderId="31" xfId="0" applyBorder="1" applyAlignment="1">
      <alignment horizontal="center" vertical="center"/>
    </xf>
    <xf numFmtId="0" fontId="0" fillId="0" borderId="52" xfId="0"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6" xfId="0" applyFont="1" applyBorder="1" applyAlignment="1">
      <alignment horizontal="center" vertical="center"/>
    </xf>
    <xf numFmtId="0" fontId="0" fillId="0" borderId="23" xfId="0" applyBorder="1" applyAlignment="1">
      <alignment horizontal="center" vertical="center"/>
    </xf>
    <xf numFmtId="0" fontId="0" fillId="0" borderId="15" xfId="0" applyBorder="1" applyAlignment="1">
      <alignment horizontal="center" vertical="center"/>
    </xf>
    <xf numFmtId="0" fontId="0" fillId="0" borderId="29" xfId="0" applyFont="1" applyBorder="1" applyAlignment="1">
      <alignment horizontal="center" vertical="center" textRotation="255" shrinkToFit="1"/>
    </xf>
    <xf numFmtId="0" fontId="0" fillId="0" borderId="30" xfId="0" applyFont="1" applyBorder="1" applyAlignment="1">
      <alignment horizontal="center" vertical="center" textRotation="255" shrinkToFit="1"/>
    </xf>
    <xf numFmtId="0" fontId="26" fillId="0" borderId="0" xfId="0" applyFont="1" applyAlignment="1">
      <alignment horizontal="center" vertical="center"/>
    </xf>
    <xf numFmtId="0" fontId="0" fillId="0" borderId="0" xfId="0" applyBorder="1" applyAlignment="1">
      <alignment horizontal="center" vertical="center"/>
    </xf>
    <xf numFmtId="0" fontId="22" fillId="0" borderId="0" xfId="43" applyFont="1" applyAlignment="1">
      <alignment horizontal="center" vertical="center"/>
    </xf>
    <xf numFmtId="0" fontId="0" fillId="0" borderId="0" xfId="0" applyAlignment="1" applyProtection="1">
      <alignment horizontal="left" vertical="top" wrapText="1"/>
      <protection locked="0"/>
    </xf>
    <xf numFmtId="0" fontId="0" fillId="0" borderId="20" xfId="0" applyFill="1" applyBorder="1" applyAlignment="1" applyProtection="1">
      <alignment horizontal="left" vertical="center" shrinkToFit="1"/>
      <protection locked="0"/>
    </xf>
    <xf numFmtId="0" fontId="50" fillId="0" borderId="0" xfId="0" applyFont="1" applyBorder="1" applyAlignment="1" applyProtection="1">
      <alignment horizontal="center" vertical="center"/>
      <protection locked="0"/>
    </xf>
    <xf numFmtId="0" fontId="0" fillId="0" borderId="62" xfId="0" applyFill="1" applyBorder="1" applyAlignment="1" applyProtection="1">
      <alignment horizontal="center" vertical="center" shrinkToFit="1"/>
      <protection locked="0"/>
    </xf>
    <xf numFmtId="0" fontId="0" fillId="0" borderId="77" xfId="0" applyFill="1" applyBorder="1" applyAlignment="1" applyProtection="1">
      <alignment horizontal="center" vertical="center" shrinkToFit="1"/>
      <protection locked="0"/>
    </xf>
    <xf numFmtId="0" fontId="0" fillId="28" borderId="21" xfId="0" applyFill="1" applyBorder="1" applyAlignment="1" applyProtection="1">
      <alignment horizontal="center" vertical="center" shrinkToFit="1"/>
      <protection locked="0"/>
    </xf>
    <xf numFmtId="0" fontId="0" fillId="28" borderId="19" xfId="0" applyFill="1" applyBorder="1" applyAlignment="1" applyProtection="1">
      <alignment horizontal="center" vertical="center" shrinkToFit="1"/>
      <protection locked="0"/>
    </xf>
    <xf numFmtId="0" fontId="0" fillId="0" borderId="20" xfId="0" applyBorder="1" applyAlignment="1" applyProtection="1">
      <alignment horizontal="center" vertical="center"/>
      <protection locked="0"/>
    </xf>
    <xf numFmtId="0" fontId="51" fillId="0" borderId="0" xfId="0" applyFont="1" applyAlignment="1" applyProtection="1">
      <alignment horizontal="left" vertical="top"/>
      <protection locked="0"/>
    </xf>
    <xf numFmtId="0" fontId="0" fillId="0" borderId="57" xfId="0" applyFont="1" applyBorder="1" applyAlignment="1" applyProtection="1">
      <alignment horizontal="center" vertical="center" wrapText="1"/>
      <protection locked="0"/>
    </xf>
    <xf numFmtId="0" fontId="0" fillId="0" borderId="50" xfId="0" applyFont="1" applyBorder="1" applyAlignment="1" applyProtection="1">
      <alignment horizontal="center" vertical="center" wrapText="1"/>
      <protection locked="0"/>
    </xf>
    <xf numFmtId="0" fontId="0" fillId="0" borderId="15" xfId="0" applyFont="1" applyBorder="1" applyAlignment="1" applyProtection="1">
      <alignment horizontal="center" vertical="center" wrapText="1"/>
      <protection locked="0"/>
    </xf>
    <xf numFmtId="0" fontId="0" fillId="0" borderId="10" xfId="0" applyFont="1" applyBorder="1" applyAlignment="1" applyProtection="1">
      <alignment horizontal="center" vertical="center" wrapText="1"/>
      <protection locked="0"/>
    </xf>
    <xf numFmtId="0" fontId="0" fillId="0" borderId="17" xfId="0" applyFill="1" applyBorder="1" applyAlignment="1" applyProtection="1">
      <alignment vertical="center" wrapText="1"/>
      <protection locked="0"/>
    </xf>
    <xf numFmtId="0" fontId="0" fillId="0" borderId="16" xfId="0" applyFill="1" applyBorder="1" applyAlignment="1" applyProtection="1">
      <alignment vertical="center"/>
      <protection locked="0"/>
    </xf>
    <xf numFmtId="0" fontId="0" fillId="28" borderId="11" xfId="0" applyNumberFormat="1" applyFill="1" applyBorder="1" applyAlignment="1" applyProtection="1">
      <alignment horizontal="center" vertical="center" wrapText="1"/>
    </xf>
    <xf numFmtId="0" fontId="0" fillId="28" borderId="18" xfId="0" applyNumberFormat="1" applyFill="1" applyBorder="1" applyAlignment="1" applyProtection="1">
      <alignment horizontal="center" vertical="center" wrapText="1"/>
    </xf>
    <xf numFmtId="0" fontId="0" fillId="28" borderId="21" xfId="0" applyNumberFormat="1" applyFill="1" applyBorder="1" applyAlignment="1" applyProtection="1">
      <alignment horizontal="center" vertical="center" wrapText="1"/>
    </xf>
    <xf numFmtId="0" fontId="0" fillId="28" borderId="19" xfId="0" applyNumberFormat="1" applyFill="1" applyBorder="1" applyAlignment="1" applyProtection="1">
      <alignment horizontal="center" vertical="center" wrapText="1"/>
    </xf>
    <xf numFmtId="180" fontId="0" fillId="27" borderId="17" xfId="0" applyNumberFormat="1" applyFill="1" applyBorder="1" applyAlignment="1" applyProtection="1">
      <alignment horizontal="right" vertical="center"/>
    </xf>
    <xf numFmtId="180" fontId="0" fillId="27" borderId="16" xfId="0" applyNumberFormat="1" applyFill="1" applyBorder="1" applyAlignment="1" applyProtection="1">
      <alignment horizontal="right" vertical="center"/>
    </xf>
    <xf numFmtId="38" fontId="0" fillId="27" borderId="17" xfId="33" applyFont="1" applyFill="1" applyBorder="1" applyAlignment="1" applyProtection="1">
      <alignment horizontal="right" vertical="center"/>
    </xf>
    <xf numFmtId="38" fontId="0" fillId="27" borderId="16" xfId="33" applyFont="1" applyFill="1" applyBorder="1" applyAlignment="1" applyProtection="1">
      <alignment horizontal="right" vertical="center"/>
    </xf>
    <xf numFmtId="38" fontId="0" fillId="0" borderId="17" xfId="33" applyFont="1" applyBorder="1" applyAlignment="1" applyProtection="1">
      <alignment horizontal="right" vertical="center"/>
    </xf>
    <xf numFmtId="38" fontId="0" fillId="0" borderId="16" xfId="33" applyFont="1" applyBorder="1" applyAlignment="1" applyProtection="1">
      <alignment horizontal="right" vertical="center"/>
    </xf>
    <xf numFmtId="181" fontId="0" fillId="0" borderId="11" xfId="0" applyNumberFormat="1" applyBorder="1" applyAlignment="1" applyProtection="1">
      <alignment horizontal="right" vertical="center"/>
      <protection locked="0"/>
    </xf>
    <xf numFmtId="181" fontId="0" fillId="0" borderId="21" xfId="0" applyNumberFormat="1" applyBorder="1" applyAlignment="1" applyProtection="1">
      <alignment horizontal="right" vertical="center"/>
      <protection locked="0"/>
    </xf>
    <xf numFmtId="181" fontId="0" fillId="0" borderId="60" xfId="0" applyNumberFormat="1" applyBorder="1" applyAlignment="1" applyProtection="1">
      <alignment horizontal="right" vertical="center"/>
    </xf>
    <xf numFmtId="181" fontId="0" fillId="0" borderId="61" xfId="0" applyNumberFormat="1" applyBorder="1" applyAlignment="1" applyProtection="1">
      <alignment horizontal="right" vertical="center"/>
    </xf>
    <xf numFmtId="0" fontId="0" fillId="28" borderId="15" xfId="0" applyFill="1" applyBorder="1" applyAlignment="1" applyProtection="1">
      <alignment horizontal="center" vertical="center"/>
      <protection locked="0"/>
    </xf>
    <xf numFmtId="0" fontId="0" fillId="28" borderId="10" xfId="0" applyFill="1" applyBorder="1" applyAlignment="1" applyProtection="1">
      <alignment horizontal="center" vertical="center"/>
      <protection locked="0"/>
    </xf>
    <xf numFmtId="0" fontId="0" fillId="0" borderId="17"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78" fillId="0" borderId="11" xfId="51" applyFont="1" applyFill="1" applyBorder="1" applyAlignment="1" applyProtection="1">
      <alignment horizontal="center" vertical="center" wrapText="1"/>
    </xf>
    <xf numFmtId="0" fontId="78" fillId="0" borderId="20" xfId="51" applyFont="1" applyFill="1" applyBorder="1" applyAlignment="1" applyProtection="1">
      <alignment horizontal="center" vertical="center" wrapText="1"/>
    </xf>
    <xf numFmtId="0" fontId="22" fillId="0" borderId="20" xfId="51" applyFill="1" applyBorder="1" applyAlignment="1" applyProtection="1">
      <alignment horizontal="center" vertical="center" wrapText="1"/>
    </xf>
    <xf numFmtId="0" fontId="22" fillId="0" borderId="18" xfId="51" applyFill="1" applyBorder="1" applyAlignment="1" applyProtection="1">
      <alignment horizontal="center" vertical="center" wrapText="1"/>
    </xf>
    <xf numFmtId="0" fontId="78" fillId="0" borderId="21" xfId="51" applyFont="1" applyFill="1" applyBorder="1" applyAlignment="1" applyProtection="1">
      <alignment horizontal="center" vertical="center" wrapText="1"/>
    </xf>
    <xf numFmtId="0" fontId="78" fillId="0" borderId="22" xfId="51" applyFont="1" applyFill="1" applyBorder="1" applyAlignment="1" applyProtection="1">
      <alignment horizontal="center" vertical="center" wrapText="1"/>
    </xf>
    <xf numFmtId="0" fontId="22" fillId="0" borderId="22" xfId="51" applyFill="1" applyBorder="1" applyAlignment="1" applyProtection="1">
      <alignment horizontal="center" vertical="center" wrapText="1"/>
    </xf>
    <xf numFmtId="0" fontId="22" fillId="0" borderId="19" xfId="51" applyFill="1" applyBorder="1" applyAlignment="1" applyProtection="1">
      <alignment horizontal="center" vertical="center" wrapText="1"/>
    </xf>
    <xf numFmtId="0" fontId="78" fillId="0" borderId="14" xfId="51" applyFont="1" applyFill="1" applyBorder="1" applyAlignment="1" applyProtection="1">
      <alignment horizontal="center" vertical="center" wrapText="1"/>
    </xf>
    <xf numFmtId="0" fontId="22" fillId="0" borderId="15" xfId="51" applyFill="1" applyBorder="1" applyAlignment="1" applyProtection="1">
      <alignment vertical="center" wrapText="1"/>
    </xf>
    <xf numFmtId="38" fontId="86" fillId="0" borderId="14" xfId="52" applyFont="1" applyFill="1" applyBorder="1" applyAlignment="1" applyProtection="1">
      <alignment horizontal="right" vertical="center" wrapText="1"/>
    </xf>
    <xf numFmtId="0" fontId="22" fillId="0" borderId="56" xfId="51" applyFill="1" applyBorder="1" applyAlignment="1">
      <alignment vertical="center" wrapText="1"/>
    </xf>
    <xf numFmtId="38" fontId="79" fillId="0" borderId="11" xfId="52" applyFont="1" applyFill="1" applyBorder="1" applyAlignment="1" applyProtection="1">
      <alignment horizontal="center" wrapText="1"/>
    </xf>
    <xf numFmtId="0" fontId="22" fillId="0" borderId="117" xfId="51" applyFill="1" applyBorder="1" applyAlignment="1">
      <alignment wrapText="1"/>
    </xf>
    <xf numFmtId="0" fontId="22" fillId="0" borderId="13" xfId="51" applyFill="1" applyBorder="1" applyAlignment="1">
      <alignment wrapText="1"/>
    </xf>
    <xf numFmtId="0" fontId="22" fillId="0" borderId="136" xfId="51" applyFill="1" applyBorder="1" applyAlignment="1">
      <alignment wrapText="1"/>
    </xf>
    <xf numFmtId="38" fontId="87" fillId="0" borderId="142" xfId="52" applyFont="1" applyFill="1" applyBorder="1" applyAlignment="1" applyProtection="1">
      <alignment vertical="center"/>
    </xf>
    <xf numFmtId="38" fontId="87" fillId="0" borderId="143" xfId="52" applyFont="1" applyFill="1" applyBorder="1" applyAlignment="1" applyProtection="1">
      <alignment vertical="center"/>
    </xf>
    <xf numFmtId="38" fontId="22" fillId="28" borderId="21" xfId="52" applyFont="1" applyFill="1" applyBorder="1" applyAlignment="1" applyProtection="1">
      <alignment vertical="center"/>
      <protection locked="0"/>
    </xf>
    <xf numFmtId="38" fontId="22" fillId="28" borderId="19" xfId="52" applyFont="1" applyFill="1" applyBorder="1" applyAlignment="1" applyProtection="1">
      <alignment vertical="center"/>
      <protection locked="0"/>
    </xf>
    <xf numFmtId="38" fontId="22" fillId="28" borderId="14" xfId="52" applyFont="1" applyFill="1" applyBorder="1" applyAlignment="1" applyProtection="1">
      <alignment vertical="center"/>
      <protection locked="0"/>
    </xf>
    <xf numFmtId="38" fontId="22" fillId="28" borderId="15" xfId="52" applyFont="1" applyFill="1" applyBorder="1" applyAlignment="1" applyProtection="1">
      <alignment vertical="center"/>
      <protection locked="0"/>
    </xf>
    <xf numFmtId="38" fontId="22" fillId="28" borderId="14" xfId="52" applyFont="1" applyFill="1" applyBorder="1" applyAlignment="1" applyProtection="1">
      <alignment horizontal="right" vertical="center"/>
      <protection locked="0"/>
    </xf>
    <xf numFmtId="38" fontId="22" fillId="28" borderId="15" xfId="52" applyFont="1" applyFill="1" applyBorder="1" applyAlignment="1" applyProtection="1">
      <alignment horizontal="right" vertical="center"/>
      <protection locked="0"/>
    </xf>
    <xf numFmtId="187" fontId="22" fillId="30" borderId="10" xfId="51" applyNumberFormat="1" applyFill="1" applyBorder="1" applyAlignment="1" applyProtection="1">
      <alignment vertical="center"/>
      <protection locked="0"/>
    </xf>
    <xf numFmtId="0" fontId="79" fillId="0" borderId="0" xfId="51" applyFont="1" applyFill="1" applyAlignment="1" applyProtection="1">
      <alignment vertical="center" wrapText="1"/>
    </xf>
    <xf numFmtId="0" fontId="22" fillId="0" borderId="0" xfId="51" applyFill="1" applyAlignment="1">
      <alignment vertical="center" wrapText="1"/>
    </xf>
    <xf numFmtId="0" fontId="22" fillId="0" borderId="0" xfId="51" applyFill="1" applyBorder="1" applyAlignment="1" applyProtection="1">
      <alignment vertical="center"/>
    </xf>
    <xf numFmtId="0" fontId="82" fillId="0" borderId="13" xfId="51" applyFont="1" applyFill="1" applyBorder="1" applyAlignment="1" applyProtection="1">
      <alignment horizontal="center" vertical="center" wrapText="1"/>
    </xf>
    <xf numFmtId="0" fontId="82" fillId="0" borderId="21" xfId="51" applyFont="1" applyFill="1" applyBorder="1" applyAlignment="1" applyProtection="1">
      <alignment horizontal="center" vertical="center" wrapText="1"/>
    </xf>
    <xf numFmtId="0" fontId="79" fillId="0" borderId="135" xfId="51" applyFont="1" applyFill="1" applyBorder="1" applyAlignment="1" applyProtection="1">
      <alignment horizontal="center" vertical="center" wrapText="1"/>
    </xf>
    <xf numFmtId="0" fontId="79" fillId="0" borderId="12" xfId="51" applyFont="1" applyFill="1" applyBorder="1" applyAlignment="1" applyProtection="1">
      <alignment horizontal="center" vertical="center" wrapText="1"/>
    </xf>
    <xf numFmtId="0" fontId="22" fillId="0" borderId="16" xfId="51" applyFill="1" applyBorder="1" applyAlignment="1" applyProtection="1">
      <alignment horizontal="center" vertical="center" wrapText="1"/>
    </xf>
    <xf numFmtId="0" fontId="78" fillId="0" borderId="0" xfId="51" applyFont="1" applyFill="1" applyBorder="1" applyAlignment="1" applyProtection="1">
      <alignment vertical="center" wrapText="1"/>
    </xf>
    <xf numFmtId="0" fontId="78" fillId="0" borderId="22" xfId="51" applyFont="1" applyFill="1" applyBorder="1" applyAlignment="1" applyProtection="1">
      <alignment vertical="center" wrapText="1"/>
    </xf>
    <xf numFmtId="0" fontId="22" fillId="0" borderId="22" xfId="51" applyFill="1" applyBorder="1" applyAlignment="1" applyProtection="1">
      <alignment vertical="center"/>
    </xf>
    <xf numFmtId="38" fontId="22" fillId="28" borderId="11" xfId="52" applyFont="1" applyFill="1" applyBorder="1" applyAlignment="1" applyProtection="1">
      <alignment vertical="center"/>
      <protection locked="0"/>
    </xf>
    <xf numFmtId="38" fontId="22" fillId="28" borderId="18" xfId="52" applyFont="1" applyFill="1" applyBorder="1" applyAlignment="1" applyProtection="1">
      <alignment vertical="center"/>
      <protection locked="0"/>
    </xf>
    <xf numFmtId="0" fontId="22" fillId="0" borderId="117" xfId="51" applyFill="1" applyBorder="1" applyAlignment="1">
      <alignment vertical="center" wrapText="1"/>
    </xf>
    <xf numFmtId="0" fontId="22" fillId="0" borderId="13" xfId="51" applyFill="1" applyBorder="1" applyAlignment="1">
      <alignment vertical="center" wrapText="1"/>
    </xf>
    <xf numFmtId="0" fontId="22" fillId="0" borderId="136" xfId="51" applyFill="1" applyBorder="1" applyAlignment="1">
      <alignment vertical="center" wrapText="1"/>
    </xf>
    <xf numFmtId="0" fontId="22" fillId="0" borderId="21" xfId="51" applyFill="1" applyBorder="1" applyAlignment="1">
      <alignment vertical="center" wrapText="1"/>
    </xf>
    <xf numFmtId="0" fontId="22" fillId="0" borderId="118" xfId="51" applyFill="1" applyBorder="1" applyAlignment="1">
      <alignment vertical="center" wrapText="1"/>
    </xf>
    <xf numFmtId="0" fontId="81" fillId="0" borderId="18" xfId="51" applyFont="1" applyFill="1" applyBorder="1" applyAlignment="1" applyProtection="1">
      <alignment horizontal="center" vertical="center" wrapText="1"/>
      <protection locked="0"/>
    </xf>
    <xf numFmtId="0" fontId="81" fillId="0" borderId="24" xfId="51" applyFont="1" applyFill="1" applyBorder="1" applyAlignment="1" applyProtection="1">
      <alignment horizontal="center" vertical="center" wrapText="1"/>
      <protection locked="0"/>
    </xf>
    <xf numFmtId="0" fontId="81" fillId="0" borderId="19" xfId="51" applyFont="1" applyFill="1" applyBorder="1" applyAlignment="1" applyProtection="1">
      <alignment horizontal="center" vertical="center" wrapText="1"/>
      <protection locked="0"/>
    </xf>
    <xf numFmtId="0" fontId="81" fillId="0" borderId="17" xfId="51" applyFont="1" applyFill="1" applyBorder="1" applyAlignment="1" applyProtection="1">
      <alignment horizontal="center" vertical="center" wrapText="1"/>
      <protection locked="0"/>
    </xf>
    <xf numFmtId="0" fontId="81" fillId="0" borderId="12" xfId="51" applyFont="1" applyFill="1" applyBorder="1" applyAlignment="1" applyProtection="1">
      <alignment horizontal="center" vertical="center" wrapText="1"/>
      <protection locked="0"/>
    </xf>
    <xf numFmtId="0" fontId="81" fillId="0" borderId="16" xfId="51" applyFont="1" applyFill="1" applyBorder="1" applyAlignment="1" applyProtection="1">
      <alignment horizontal="center" vertical="center" wrapText="1"/>
      <protection locked="0"/>
    </xf>
    <xf numFmtId="0" fontId="78" fillId="0" borderId="17" xfId="51" applyFont="1" applyFill="1" applyBorder="1" applyAlignment="1" applyProtection="1">
      <alignment horizontal="center" vertical="center" wrapText="1"/>
    </xf>
    <xf numFmtId="0" fontId="78" fillId="0" borderId="12" xfId="51" applyFont="1" applyFill="1" applyBorder="1" applyAlignment="1" applyProtection="1">
      <alignment horizontal="center" vertical="center" wrapText="1"/>
    </xf>
    <xf numFmtId="0" fontId="78" fillId="0" borderId="16" xfId="51" applyFont="1" applyFill="1" applyBorder="1" applyAlignment="1" applyProtection="1">
      <alignment horizontal="center" vertical="center" wrapText="1"/>
    </xf>
    <xf numFmtId="0" fontId="80" fillId="0" borderId="14" xfId="51" applyFont="1" applyFill="1" applyBorder="1" applyAlignment="1" applyProtection="1">
      <alignment horizontal="center" vertical="center"/>
    </xf>
    <xf numFmtId="0" fontId="80" fillId="0" borderId="15" xfId="51" applyFont="1" applyFill="1" applyBorder="1" applyAlignment="1" applyProtection="1">
      <alignment horizontal="center" vertical="center"/>
    </xf>
    <xf numFmtId="0" fontId="25" fillId="0" borderId="0" xfId="51" applyFont="1" applyFill="1" applyAlignment="1" applyProtection="1">
      <alignment horizontal="right" shrinkToFit="1"/>
    </xf>
    <xf numFmtId="38" fontId="76" fillId="0" borderId="0" xfId="51" applyNumberFormat="1" applyFont="1" applyFill="1" applyAlignment="1" applyProtection="1">
      <alignment horizontal="right" shrinkToFit="1"/>
    </xf>
    <xf numFmtId="0" fontId="76" fillId="0" borderId="0" xfId="51" applyFont="1" applyFill="1" applyAlignment="1">
      <alignment horizontal="right" shrinkToFit="1"/>
    </xf>
    <xf numFmtId="185" fontId="76" fillId="0" borderId="0" xfId="51" applyNumberFormat="1" applyFont="1" applyFill="1" applyAlignment="1" applyProtection="1">
      <alignment horizontal="center" shrinkToFit="1"/>
    </xf>
    <xf numFmtId="185" fontId="76" fillId="0" borderId="0" xfId="51" applyNumberFormat="1" applyFont="1" applyFill="1" applyAlignment="1">
      <alignment shrinkToFit="1"/>
    </xf>
    <xf numFmtId="0" fontId="21" fillId="0" borderId="14" xfId="51" applyFont="1" applyFill="1" applyBorder="1" applyAlignment="1" applyProtection="1">
      <alignment horizontal="center" vertical="center"/>
    </xf>
    <xf numFmtId="0" fontId="21" fillId="0" borderId="23" xfId="51" applyFont="1" applyFill="1" applyBorder="1" applyAlignment="1" applyProtection="1">
      <alignment horizontal="center" vertical="center"/>
    </xf>
    <xf numFmtId="0" fontId="21" fillId="0" borderId="15" xfId="51" applyFont="1" applyFill="1" applyBorder="1" applyAlignment="1" applyProtection="1">
      <alignment horizontal="center" vertical="center"/>
    </xf>
    <xf numFmtId="0" fontId="78" fillId="0" borderId="23" xfId="51" applyFont="1" applyFill="1" applyBorder="1" applyAlignment="1" applyProtection="1">
      <alignment horizontal="center" vertical="center" wrapText="1"/>
    </xf>
    <xf numFmtId="0" fontId="22" fillId="0" borderId="56" xfId="51" applyFill="1" applyBorder="1" applyAlignment="1" applyProtection="1">
      <alignment horizontal="center" vertical="center" wrapText="1"/>
    </xf>
    <xf numFmtId="0" fontId="78" fillId="0" borderId="15" xfId="51" applyFont="1" applyFill="1" applyBorder="1" applyAlignment="1" applyProtection="1">
      <alignment horizontal="center" vertical="center" wrapText="1"/>
    </xf>
    <xf numFmtId="0" fontId="78" fillId="0" borderId="59" xfId="51" applyFont="1" applyFill="1" applyBorder="1" applyAlignment="1" applyProtection="1">
      <alignment horizontal="center" wrapText="1"/>
    </xf>
    <xf numFmtId="0" fontId="78" fillId="0" borderId="13" xfId="51" applyFont="1" applyFill="1" applyBorder="1" applyAlignment="1" applyProtection="1">
      <alignment horizontal="center" vertical="center" wrapText="1"/>
    </xf>
    <xf numFmtId="176" fontId="70" fillId="0" borderId="220" xfId="56" applyNumberFormat="1" applyFont="1" applyBorder="1" applyAlignment="1">
      <alignment horizontal="center" vertical="center" shrinkToFit="1"/>
    </xf>
    <xf numFmtId="176" fontId="70" fillId="0" borderId="227" xfId="56" applyNumberFormat="1" applyFont="1" applyBorder="1" applyAlignment="1">
      <alignment horizontal="center" vertical="center" shrinkToFit="1"/>
    </xf>
    <xf numFmtId="57" fontId="102" fillId="35" borderId="220" xfId="53" applyNumberFormat="1" applyFont="1" applyFill="1" applyBorder="1" applyAlignment="1" applyProtection="1">
      <alignment horizontal="center" vertical="center" shrinkToFit="1"/>
    </xf>
    <xf numFmtId="57" fontId="102" fillId="35" borderId="240" xfId="53" applyNumberFormat="1" applyFont="1" applyFill="1" applyBorder="1" applyAlignment="1" applyProtection="1">
      <alignment horizontal="center" vertical="center" shrinkToFit="1"/>
    </xf>
    <xf numFmtId="57" fontId="102" fillId="35" borderId="236" xfId="53" applyNumberFormat="1" applyFont="1" applyFill="1" applyBorder="1" applyAlignment="1" applyProtection="1">
      <alignment horizontal="center" vertical="center" shrinkToFit="1"/>
    </xf>
    <xf numFmtId="57" fontId="102" fillId="35" borderId="241" xfId="53" applyNumberFormat="1" applyFont="1" applyFill="1" applyBorder="1" applyAlignment="1" applyProtection="1">
      <alignment horizontal="center" vertical="center" shrinkToFit="1"/>
    </xf>
    <xf numFmtId="37" fontId="100" fillId="0" borderId="234" xfId="53" applyNumberFormat="1" applyFont="1" applyFill="1" applyBorder="1" applyAlignment="1" applyProtection="1">
      <alignment horizontal="center" vertical="center"/>
    </xf>
    <xf numFmtId="37" fontId="100" fillId="0" borderId="235" xfId="53" applyNumberFormat="1" applyFont="1" applyFill="1" applyBorder="1" applyAlignment="1" applyProtection="1">
      <alignment horizontal="center" vertical="center"/>
    </xf>
    <xf numFmtId="37" fontId="100" fillId="0" borderId="219" xfId="53" applyNumberFormat="1" applyFont="1" applyFill="1" applyBorder="1" applyAlignment="1" applyProtection="1">
      <alignment horizontal="center" vertical="center"/>
    </xf>
    <xf numFmtId="37" fontId="100" fillId="0" borderId="237" xfId="53" applyNumberFormat="1" applyFont="1" applyFill="1" applyBorder="1" applyAlignment="1" applyProtection="1">
      <alignment horizontal="center" vertical="center"/>
    </xf>
    <xf numFmtId="37" fontId="100" fillId="0" borderId="176" xfId="53" applyNumberFormat="1" applyFont="1" applyFill="1" applyBorder="1" applyAlignment="1" applyProtection="1">
      <alignment horizontal="center" vertical="center"/>
    </xf>
    <xf numFmtId="37" fontId="100" fillId="0" borderId="238" xfId="53" applyNumberFormat="1" applyFont="1" applyFill="1" applyBorder="1" applyAlignment="1" applyProtection="1">
      <alignment horizontal="center" vertical="center"/>
    </xf>
    <xf numFmtId="181" fontId="101" fillId="0" borderId="200" xfId="53" applyNumberFormat="1" applyFont="1" applyFill="1" applyBorder="1" applyAlignment="1" applyProtection="1">
      <alignment horizontal="right" vertical="center" shrinkToFit="1"/>
    </xf>
    <xf numFmtId="181" fontId="101" fillId="0" borderId="239" xfId="53" applyNumberFormat="1" applyFont="1" applyFill="1" applyBorder="1" applyAlignment="1" applyProtection="1">
      <alignment horizontal="right" vertical="center" shrinkToFit="1"/>
    </xf>
    <xf numFmtId="176" fontId="70" fillId="35" borderId="220" xfId="56" applyNumberFormat="1" applyFont="1" applyFill="1" applyBorder="1" applyAlignment="1">
      <alignment horizontal="center" vertical="center" shrinkToFit="1"/>
    </xf>
    <xf numFmtId="176" fontId="70" fillId="35" borderId="240" xfId="56" applyNumberFormat="1" applyFont="1" applyFill="1" applyBorder="1" applyAlignment="1">
      <alignment horizontal="center" vertical="center" shrinkToFit="1"/>
    </xf>
    <xf numFmtId="188" fontId="102" fillId="35" borderId="220" xfId="53" applyNumberFormat="1" applyFont="1" applyFill="1" applyBorder="1" applyAlignment="1" applyProtection="1">
      <alignment horizontal="center" vertical="center" shrinkToFit="1"/>
    </xf>
    <xf numFmtId="188" fontId="102" fillId="35" borderId="240" xfId="53" applyNumberFormat="1" applyFont="1" applyFill="1" applyBorder="1" applyAlignment="1" applyProtection="1">
      <alignment horizontal="center" vertical="center" shrinkToFit="1"/>
    </xf>
    <xf numFmtId="57" fontId="70" fillId="28" borderId="185" xfId="56" applyNumberFormat="1" applyFont="1" applyFill="1" applyBorder="1" applyAlignment="1">
      <alignment horizontal="center" vertical="center" shrinkToFit="1"/>
    </xf>
    <xf numFmtId="57" fontId="70" fillId="28" borderId="232" xfId="56" applyNumberFormat="1" applyFont="1" applyFill="1" applyBorder="1" applyAlignment="1">
      <alignment horizontal="center" vertical="center" shrinkToFit="1"/>
    </xf>
    <xf numFmtId="0" fontId="70" fillId="28" borderId="207" xfId="56" applyFont="1" applyFill="1" applyBorder="1" applyAlignment="1">
      <alignment horizontal="center" vertical="center" shrinkToFit="1"/>
    </xf>
    <xf numFmtId="0" fontId="70" fillId="28" borderId="233" xfId="56" applyFont="1" applyFill="1" applyBorder="1" applyAlignment="1">
      <alignment horizontal="center" vertical="center" shrinkToFit="1"/>
    </xf>
    <xf numFmtId="0" fontId="99" fillId="0" borderId="218" xfId="56" applyFont="1" applyBorder="1" applyAlignment="1">
      <alignment horizontal="center" vertical="center"/>
    </xf>
    <xf numFmtId="0" fontId="99" fillId="0" borderId="219" xfId="56" applyFont="1" applyBorder="1" applyAlignment="1">
      <alignment horizontal="center" vertical="center"/>
    </xf>
    <xf numFmtId="0" fontId="99" fillId="0" borderId="194" xfId="56" applyFont="1" applyBorder="1" applyAlignment="1">
      <alignment horizontal="center" vertical="center"/>
    </xf>
    <xf numFmtId="0" fontId="99" fillId="0" borderId="226" xfId="56" applyFont="1" applyBorder="1" applyAlignment="1">
      <alignment horizontal="center" vertical="center"/>
    </xf>
    <xf numFmtId="181" fontId="63" fillId="0" borderId="200" xfId="56" applyNumberFormat="1" applyFont="1" applyFill="1" applyBorder="1" applyAlignment="1">
      <alignment horizontal="right" vertical="center" shrinkToFit="1"/>
    </xf>
    <xf numFmtId="181" fontId="63" fillId="0" borderId="193" xfId="56" applyNumberFormat="1" applyFont="1" applyFill="1" applyBorder="1" applyAlignment="1">
      <alignment horizontal="right" vertical="center" shrinkToFit="1"/>
    </xf>
    <xf numFmtId="37" fontId="99" fillId="0" borderId="199" xfId="53" applyNumberFormat="1" applyFont="1" applyFill="1" applyBorder="1" applyAlignment="1" applyProtection="1">
      <alignment horizontal="center" vertical="center" textRotation="255" shrinkToFit="1"/>
    </xf>
    <xf numFmtId="0" fontId="1" fillId="0" borderId="206" xfId="55" applyFont="1" applyBorder="1" applyAlignment="1">
      <alignment horizontal="center" vertical="center" shrinkToFit="1"/>
    </xf>
    <xf numFmtId="0" fontId="1" fillId="0" borderId="225" xfId="55" applyFont="1" applyBorder="1" applyAlignment="1">
      <alignment horizontal="center" vertical="center" shrinkToFit="1"/>
    </xf>
    <xf numFmtId="190" fontId="70" fillId="28" borderId="212" xfId="56" applyNumberFormat="1" applyFont="1" applyFill="1" applyBorder="1" applyAlignment="1">
      <alignment horizontal="center" vertical="center" shrinkToFit="1"/>
    </xf>
    <xf numFmtId="57" fontId="70" fillId="28" borderId="212" xfId="56" applyNumberFormat="1" applyFont="1" applyFill="1" applyBorder="1" applyAlignment="1">
      <alignment horizontal="center" vertical="center" shrinkToFit="1"/>
    </xf>
    <xf numFmtId="0" fontId="70" fillId="28" borderId="213" xfId="56" applyFont="1" applyFill="1" applyBorder="1" applyAlignment="1">
      <alignment horizontal="center" vertical="center" shrinkToFit="1"/>
    </xf>
    <xf numFmtId="181" fontId="70" fillId="28" borderId="185" xfId="56" applyNumberFormat="1" applyFont="1" applyFill="1" applyBorder="1" applyAlignment="1">
      <alignment horizontal="right" vertical="center" shrinkToFit="1"/>
    </xf>
    <xf numFmtId="181" fontId="70" fillId="28" borderId="232" xfId="56" applyNumberFormat="1" applyFont="1" applyFill="1" applyBorder="1" applyAlignment="1">
      <alignment horizontal="right" vertical="center" shrinkToFit="1"/>
    </xf>
    <xf numFmtId="176" fontId="70" fillId="28" borderId="185" xfId="56" applyNumberFormat="1" applyFont="1" applyFill="1" applyBorder="1" applyAlignment="1">
      <alignment horizontal="center" vertical="center" shrinkToFit="1"/>
    </xf>
    <xf numFmtId="176" fontId="70" fillId="28" borderId="232" xfId="56" applyNumberFormat="1" applyFont="1" applyFill="1" applyBorder="1" applyAlignment="1">
      <alignment horizontal="center" vertical="center" shrinkToFit="1"/>
    </xf>
    <xf numFmtId="190" fontId="70" fillId="28" borderId="185" xfId="56" applyNumberFormat="1" applyFont="1" applyFill="1" applyBorder="1" applyAlignment="1">
      <alignment horizontal="center" vertical="center" shrinkToFit="1"/>
    </xf>
    <xf numFmtId="190" fontId="70" fillId="28" borderId="232" xfId="56" applyNumberFormat="1" applyFont="1" applyFill="1" applyBorder="1" applyAlignment="1">
      <alignment horizontal="center" vertical="center" shrinkToFit="1"/>
    </xf>
    <xf numFmtId="0" fontId="70" fillId="28" borderId="212" xfId="56" applyFont="1" applyFill="1" applyBorder="1" applyAlignment="1">
      <alignment horizontal="center" vertical="center" shrinkToFit="1"/>
    </xf>
    <xf numFmtId="181" fontId="70" fillId="28" borderId="212" xfId="56" applyNumberFormat="1" applyFont="1" applyFill="1" applyBorder="1" applyAlignment="1">
      <alignment horizontal="right" vertical="center" shrinkToFit="1"/>
    </xf>
    <xf numFmtId="176" fontId="70" fillId="28" borderId="212" xfId="56" applyNumberFormat="1" applyFont="1" applyFill="1" applyBorder="1" applyAlignment="1">
      <alignment horizontal="center" vertical="center" shrinkToFit="1"/>
    </xf>
    <xf numFmtId="0" fontId="70" fillId="28" borderId="185" xfId="56" applyFont="1" applyFill="1" applyBorder="1" applyAlignment="1">
      <alignment horizontal="center" vertical="center" shrinkToFit="1"/>
    </xf>
    <xf numFmtId="0" fontId="70" fillId="28" borderId="232" xfId="56" applyFont="1" applyFill="1" applyBorder="1" applyAlignment="1">
      <alignment horizontal="center" vertical="center" shrinkToFit="1"/>
    </xf>
    <xf numFmtId="176" fontId="70" fillId="28" borderId="200" xfId="56" applyNumberFormat="1" applyFont="1" applyFill="1" applyBorder="1" applyAlignment="1">
      <alignment horizontal="center" vertical="center" shrinkToFit="1"/>
    </xf>
    <xf numFmtId="190" fontId="70" fillId="28" borderId="200" xfId="56" applyNumberFormat="1" applyFont="1" applyFill="1" applyBorder="1" applyAlignment="1">
      <alignment horizontal="center" vertical="center" shrinkToFit="1"/>
    </xf>
    <xf numFmtId="57" fontId="70" fillId="28" borderId="200" xfId="56" applyNumberFormat="1" applyFont="1" applyFill="1" applyBorder="1" applyAlignment="1">
      <alignment horizontal="center" vertical="center" shrinkToFit="1"/>
    </xf>
    <xf numFmtId="0" fontId="70" fillId="28" borderId="201" xfId="56" applyFont="1" applyFill="1" applyBorder="1" applyAlignment="1">
      <alignment horizontal="center" vertical="center" shrinkToFit="1"/>
    </xf>
    <xf numFmtId="0" fontId="70" fillId="28" borderId="200" xfId="56" applyFont="1" applyFill="1" applyBorder="1" applyAlignment="1">
      <alignment horizontal="center" vertical="center" shrinkToFit="1"/>
    </xf>
    <xf numFmtId="181" fontId="70" fillId="28" borderId="200" xfId="56" applyNumberFormat="1" applyFont="1" applyFill="1" applyBorder="1" applyAlignment="1">
      <alignment horizontal="right" vertical="center" shrinkToFit="1"/>
    </xf>
    <xf numFmtId="0" fontId="99" fillId="0" borderId="199" xfId="55" applyFont="1" applyBorder="1" applyAlignment="1">
      <alignment horizontal="center" vertical="center" textRotation="255" shrinkToFit="1"/>
    </xf>
    <xf numFmtId="0" fontId="99" fillId="0" borderId="206" xfId="55" applyFont="1" applyBorder="1" applyAlignment="1">
      <alignment horizontal="center" vertical="center" shrinkToFit="1"/>
    </xf>
    <xf numFmtId="0" fontId="99" fillId="0" borderId="225" xfId="55" applyFont="1" applyBorder="1" applyAlignment="1">
      <alignment horizontal="center" vertical="center" shrinkToFit="1"/>
    </xf>
    <xf numFmtId="181" fontId="70" fillId="0" borderId="200" xfId="56" applyNumberFormat="1" applyFont="1" applyFill="1" applyBorder="1" applyAlignment="1">
      <alignment horizontal="right" vertical="center" shrinkToFit="1"/>
    </xf>
    <xf numFmtId="181" fontId="70" fillId="0" borderId="193" xfId="56" applyNumberFormat="1" applyFont="1" applyFill="1" applyBorder="1" applyAlignment="1">
      <alignment horizontal="right" vertical="center" shrinkToFit="1"/>
    </xf>
    <xf numFmtId="189" fontId="63" fillId="0" borderId="189" xfId="53" applyNumberFormat="1" applyFont="1" applyFill="1" applyBorder="1" applyAlignment="1" applyProtection="1">
      <alignment horizontal="center" vertical="center"/>
    </xf>
    <xf numFmtId="189" fontId="1" fillId="0" borderId="196" xfId="55" applyNumberFormat="1" applyFont="1" applyFill="1" applyBorder="1" applyAlignment="1">
      <alignment horizontal="center" vertical="center"/>
    </xf>
    <xf numFmtId="37" fontId="99" fillId="0" borderId="177" xfId="53" applyNumberFormat="1" applyFont="1" applyFill="1" applyBorder="1" applyAlignment="1" applyProtection="1">
      <alignment horizontal="center" vertical="center"/>
    </xf>
    <xf numFmtId="37" fontId="99" fillId="0" borderId="184" xfId="53" applyNumberFormat="1" applyFont="1" applyFill="1" applyBorder="1" applyAlignment="1" applyProtection="1">
      <alignment horizontal="center" vertical="center"/>
    </xf>
    <xf numFmtId="0" fontId="99" fillId="0" borderId="192" xfId="56" applyFont="1" applyFill="1" applyBorder="1" applyAlignment="1">
      <alignment vertical="center"/>
    </xf>
    <xf numFmtId="37" fontId="99" fillId="0" borderId="178" xfId="53" applyNumberFormat="1" applyFont="1" applyFill="1" applyBorder="1" applyAlignment="1" applyProtection="1">
      <alignment horizontal="center" vertical="center"/>
    </xf>
    <xf numFmtId="37" fontId="99" fillId="0" borderId="185" xfId="53" applyNumberFormat="1" applyFont="1" applyFill="1" applyBorder="1" applyAlignment="1" applyProtection="1">
      <alignment horizontal="center" vertical="center"/>
    </xf>
    <xf numFmtId="0" fontId="99" fillId="0" borderId="193" xfId="56" applyFont="1" applyFill="1" applyBorder="1" applyAlignment="1">
      <alignment vertical="center"/>
    </xf>
    <xf numFmtId="0" fontId="99" fillId="0" borderId="199" xfId="56" applyFont="1" applyBorder="1" applyAlignment="1">
      <alignment horizontal="center" vertical="center" textRotation="255" shrinkToFit="1"/>
    </xf>
    <xf numFmtId="0" fontId="26" fillId="0" borderId="206" xfId="55" applyFont="1" applyBorder="1" applyAlignment="1">
      <alignment horizontal="center" vertical="center" textRotation="255" shrinkToFit="1"/>
    </xf>
    <xf numFmtId="0" fontId="26" fillId="0" borderId="225" xfId="55" applyFont="1" applyBorder="1" applyAlignment="1">
      <alignment horizontal="center" vertical="center" textRotation="255" shrinkToFit="1"/>
    </xf>
    <xf numFmtId="189" fontId="63" fillId="0" borderId="190" xfId="53" applyNumberFormat="1" applyFont="1" applyFill="1" applyBorder="1" applyAlignment="1" applyProtection="1">
      <alignment horizontal="center" vertical="center"/>
    </xf>
    <xf numFmtId="189" fontId="1" fillId="0" borderId="197" xfId="55" applyNumberFormat="1" applyFont="1" applyFill="1" applyBorder="1" applyAlignment="1">
      <alignment horizontal="center" vertical="center"/>
    </xf>
    <xf numFmtId="37" fontId="99" fillId="0" borderId="181" xfId="53" applyNumberFormat="1" applyFont="1" applyFill="1" applyBorder="1" applyAlignment="1" applyProtection="1">
      <alignment horizontal="left" vertical="center" wrapText="1"/>
    </xf>
    <xf numFmtId="37" fontId="99" fillId="0" borderId="180" xfId="53" applyNumberFormat="1" applyFont="1" applyFill="1" applyBorder="1" applyAlignment="1" applyProtection="1">
      <alignment horizontal="left" vertical="center" wrapText="1"/>
    </xf>
    <xf numFmtId="37" fontId="99" fillId="0" borderId="179" xfId="53" applyNumberFormat="1" applyFont="1" applyFill="1" applyBorder="1" applyAlignment="1" applyProtection="1">
      <alignment horizontal="center" vertical="center"/>
    </xf>
    <xf numFmtId="37" fontId="99" fillId="0" borderId="181" xfId="53" applyNumberFormat="1" applyFont="1" applyFill="1" applyBorder="1" applyAlignment="1" applyProtection="1">
      <alignment horizontal="center" vertical="center"/>
    </xf>
    <xf numFmtId="37" fontId="99" fillId="0" borderId="183" xfId="53" applyNumberFormat="1" applyFont="1" applyFill="1" applyBorder="1" applyAlignment="1" applyProtection="1">
      <alignment horizontal="left" vertical="center" wrapText="1"/>
    </xf>
    <xf numFmtId="0" fontId="99" fillId="0" borderId="193" xfId="56" applyFont="1" applyFill="1" applyBorder="1" applyAlignment="1">
      <alignment horizontal="center" vertical="center"/>
    </xf>
    <xf numFmtId="37" fontId="99" fillId="0" borderId="186" xfId="53" applyNumberFormat="1" applyFont="1" applyFill="1" applyBorder="1" applyAlignment="1" applyProtection="1">
      <alignment horizontal="center" vertical="center"/>
    </xf>
    <xf numFmtId="0" fontId="99" fillId="0" borderId="194" xfId="56" applyFont="1" applyFill="1" applyBorder="1" applyAlignment="1">
      <alignment horizontal="center" vertical="center"/>
    </xf>
    <xf numFmtId="37" fontId="75" fillId="0" borderId="187" xfId="53" applyNumberFormat="1" applyFont="1" applyFill="1" applyBorder="1" applyAlignment="1" applyProtection="1">
      <alignment horizontal="center" vertical="center" wrapText="1" shrinkToFit="1"/>
    </xf>
    <xf numFmtId="0" fontId="75" fillId="0" borderId="193" xfId="56" applyFont="1" applyFill="1" applyBorder="1" applyAlignment="1">
      <alignment horizontal="center" vertical="center" shrinkToFit="1"/>
    </xf>
    <xf numFmtId="37" fontId="99" fillId="0" borderId="187" xfId="53" applyNumberFormat="1" applyFont="1" applyFill="1" applyBorder="1" applyAlignment="1" applyProtection="1">
      <alignment horizontal="center" vertical="center"/>
    </xf>
    <xf numFmtId="0" fontId="26" fillId="0" borderId="193" xfId="55" applyFont="1" applyFill="1" applyBorder="1" applyAlignment="1">
      <alignment horizontal="center" vertical="center"/>
    </xf>
    <xf numFmtId="37" fontId="99" fillId="0" borderId="187" xfId="53" applyNumberFormat="1" applyFont="1" applyFill="1" applyBorder="1" applyAlignment="1" applyProtection="1">
      <alignment horizontal="center" vertical="center" shrinkToFit="1"/>
    </xf>
    <xf numFmtId="0" fontId="99" fillId="0" borderId="193" xfId="56" applyFont="1" applyFill="1" applyBorder="1" applyAlignment="1">
      <alignment horizontal="center" vertical="center" shrinkToFit="1"/>
    </xf>
    <xf numFmtId="37" fontId="99" fillId="0" borderId="180" xfId="53" applyNumberFormat="1" applyFont="1" applyFill="1" applyBorder="1" applyAlignment="1" applyProtection="1">
      <alignment horizontal="center" vertical="center"/>
    </xf>
    <xf numFmtId="0" fontId="26" fillId="0" borderId="180" xfId="55" applyFont="1" applyFill="1" applyBorder="1" applyAlignment="1">
      <alignment horizontal="center" vertical="center"/>
    </xf>
    <xf numFmtId="37" fontId="99" fillId="0" borderId="182" xfId="53" applyNumberFormat="1" applyFont="1" applyFill="1" applyBorder="1" applyAlignment="1" applyProtection="1">
      <alignment horizontal="center" vertical="center"/>
    </xf>
    <xf numFmtId="189" fontId="63" fillId="34" borderId="188" xfId="53" applyNumberFormat="1" applyFont="1" applyFill="1" applyBorder="1" applyAlignment="1" applyProtection="1">
      <alignment horizontal="center" vertical="center"/>
    </xf>
    <xf numFmtId="189" fontId="63" fillId="34" borderId="195" xfId="53" applyNumberFormat="1" applyFont="1" applyFill="1" applyBorder="1" applyAlignment="1" applyProtection="1">
      <alignment horizontal="center" vertical="center"/>
    </xf>
    <xf numFmtId="189" fontId="63" fillId="0" borderId="191" xfId="53" applyNumberFormat="1" applyFont="1" applyFill="1" applyBorder="1" applyAlignment="1" applyProtection="1">
      <alignment horizontal="center" vertical="center"/>
    </xf>
    <xf numFmtId="189" fontId="1" fillId="0" borderId="198" xfId="55" applyNumberFormat="1" applyFont="1" applyFill="1" applyBorder="1" applyAlignment="1">
      <alignment horizontal="center" vertical="center"/>
    </xf>
    <xf numFmtId="0" fontId="63" fillId="0" borderId="164" xfId="0" applyFont="1" applyFill="1" applyBorder="1" applyAlignment="1" applyProtection="1">
      <alignment horizontal="center" vertical="center"/>
      <protection locked="0"/>
    </xf>
    <xf numFmtId="0" fontId="0" fillId="0" borderId="165" xfId="0" applyBorder="1">
      <alignment vertical="center"/>
    </xf>
    <xf numFmtId="0" fontId="0" fillId="0" borderId="168" xfId="0" applyBorder="1">
      <alignment vertical="center"/>
    </xf>
    <xf numFmtId="0" fontId="63" fillId="0" borderId="21" xfId="0" applyFont="1" applyBorder="1" applyAlignment="1">
      <alignment horizontal="distributed" vertical="center" justifyLastLine="1"/>
    </xf>
    <xf numFmtId="0" fontId="63" fillId="0" borderId="19" xfId="0" applyFont="1" applyBorder="1" applyAlignment="1">
      <alignment horizontal="distributed" vertical="center" justifyLastLine="1"/>
    </xf>
    <xf numFmtId="0" fontId="63" fillId="0" borderId="152" xfId="0" applyFont="1" applyBorder="1" applyAlignment="1">
      <alignment horizontal="distributed" vertical="center" justifyLastLine="1"/>
    </xf>
    <xf numFmtId="0" fontId="63" fillId="0" borderId="155" xfId="0" applyFont="1" applyBorder="1" applyAlignment="1">
      <alignment horizontal="distributed" vertical="center" justifyLastLine="1"/>
    </xf>
    <xf numFmtId="0" fontId="63" fillId="0" borderId="159" xfId="0" applyFont="1" applyBorder="1" applyAlignment="1">
      <alignment horizontal="distributed" vertical="center" justifyLastLine="1"/>
    </xf>
    <xf numFmtId="0" fontId="63" fillId="0" borderId="153" xfId="0" applyFont="1" applyBorder="1" applyAlignment="1">
      <alignment horizontal="center" vertical="center" justifyLastLine="1"/>
    </xf>
    <xf numFmtId="0" fontId="63" fillId="0" borderId="156" xfId="0" applyFont="1" applyBorder="1" applyAlignment="1">
      <alignment horizontal="center" vertical="center" justifyLastLine="1"/>
    </xf>
    <xf numFmtId="0" fontId="63" fillId="0" borderId="160" xfId="0" applyFont="1" applyBorder="1" applyAlignment="1">
      <alignment horizontal="center" vertical="center" justifyLastLine="1"/>
    </xf>
    <xf numFmtId="0" fontId="63" fillId="0" borderId="154" xfId="0" applyFont="1" applyBorder="1" applyAlignment="1">
      <alignment horizontal="center" vertical="center" wrapText="1" justifyLastLine="1"/>
    </xf>
    <xf numFmtId="0" fontId="63" fillId="0" borderId="157" xfId="0" applyFont="1" applyBorder="1" applyAlignment="1">
      <alignment horizontal="center" vertical="center" wrapText="1" justifyLastLine="1"/>
    </xf>
    <xf numFmtId="0" fontId="63" fillId="0" borderId="161" xfId="0" applyFont="1" applyBorder="1" applyAlignment="1">
      <alignment horizontal="center" vertical="center" wrapText="1" justifyLastLine="1"/>
    </xf>
    <xf numFmtId="0" fontId="63" fillId="0" borderId="23" xfId="0" applyFont="1" applyBorder="1" applyAlignment="1">
      <alignment horizontal="center" vertical="center"/>
    </xf>
    <xf numFmtId="0" fontId="63" fillId="0" borderId="15" xfId="0" applyFont="1" applyBorder="1" applyAlignment="1">
      <alignment horizontal="center" vertical="center"/>
    </xf>
    <xf numFmtId="0" fontId="63" fillId="32" borderId="18" xfId="0" applyFont="1" applyFill="1" applyBorder="1" applyAlignment="1">
      <alignment horizontal="center" vertical="center"/>
    </xf>
    <xf numFmtId="0" fontId="63" fillId="32" borderId="24" xfId="0" applyFont="1" applyFill="1" applyBorder="1" applyAlignment="1">
      <alignment horizontal="center" vertical="center"/>
    </xf>
    <xf numFmtId="0" fontId="63" fillId="32" borderId="19" xfId="0" applyFont="1" applyFill="1" applyBorder="1" applyAlignment="1">
      <alignment horizontal="center" vertical="center"/>
    </xf>
    <xf numFmtId="0" fontId="63" fillId="32" borderId="17" xfId="0" applyFont="1" applyFill="1" applyBorder="1" applyAlignment="1">
      <alignment horizontal="center" vertical="center"/>
    </xf>
    <xf numFmtId="0" fontId="63" fillId="32" borderId="12" xfId="0" applyFont="1" applyFill="1" applyBorder="1" applyAlignment="1">
      <alignment horizontal="center" vertical="center"/>
    </xf>
    <xf numFmtId="0" fontId="63" fillId="32" borderId="16" xfId="0" applyFont="1" applyFill="1" applyBorder="1" applyAlignment="1">
      <alignment horizontal="center" vertical="center"/>
    </xf>
    <xf numFmtId="0" fontId="63" fillId="0" borderId="14" xfId="0" applyFont="1" applyBorder="1" applyAlignment="1">
      <alignment horizontal="center" vertical="center"/>
    </xf>
    <xf numFmtId="0" fontId="63" fillId="0" borderId="17" xfId="0" applyFont="1" applyBorder="1" applyAlignment="1">
      <alignment horizontal="center" vertical="center" textRotation="255"/>
    </xf>
    <xf numFmtId="0" fontId="63" fillId="0" borderId="12" xfId="0" applyFont="1" applyBorder="1" applyAlignment="1">
      <alignment horizontal="center" vertical="center" textRotation="255"/>
    </xf>
    <xf numFmtId="0" fontId="63" fillId="0" borderId="16" xfId="0" applyFont="1" applyBorder="1" applyAlignment="1">
      <alignment horizontal="center" vertical="center" textRotation="255"/>
    </xf>
    <xf numFmtId="0" fontId="63" fillId="0" borderId="17" xfId="0" applyFont="1" applyBorder="1" applyAlignment="1">
      <alignment horizontal="distributed" vertical="center" justifyLastLine="1"/>
    </xf>
    <xf numFmtId="0" fontId="63" fillId="0" borderId="12" xfId="0" applyFont="1" applyBorder="1" applyAlignment="1">
      <alignment horizontal="distributed" vertical="center" justifyLastLine="1"/>
    </xf>
    <xf numFmtId="0" fontId="63" fillId="0" borderId="16" xfId="0" applyFont="1" applyBorder="1" applyAlignment="1">
      <alignment horizontal="distributed" vertical="center" justifyLastLine="1"/>
    </xf>
    <xf numFmtId="0" fontId="63" fillId="0" borderId="17" xfId="0" applyFont="1" applyBorder="1" applyAlignment="1">
      <alignment horizontal="center" vertical="center" justifyLastLine="1"/>
    </xf>
    <xf numFmtId="0" fontId="63" fillId="0" borderId="12" xfId="0" applyFont="1" applyBorder="1" applyAlignment="1">
      <alignment horizontal="center" vertical="center" justifyLastLine="1"/>
    </xf>
    <xf numFmtId="0" fontId="63" fillId="0" borderId="16" xfId="0" applyFont="1" applyBorder="1" applyAlignment="1">
      <alignment horizontal="center" vertical="center" justifyLastLine="1"/>
    </xf>
    <xf numFmtId="0" fontId="93" fillId="0" borderId="0" xfId="0" applyFont="1" applyAlignment="1">
      <alignment horizontal="center" vertical="center"/>
    </xf>
    <xf numFmtId="0" fontId="63" fillId="0" borderId="14" xfId="0" applyFont="1" applyBorder="1" applyAlignment="1">
      <alignment horizontal="distributed" vertical="center"/>
    </xf>
    <xf numFmtId="0" fontId="63" fillId="0" borderId="15" xfId="0" applyFont="1" applyBorder="1" applyAlignment="1">
      <alignment horizontal="distributed" vertical="center"/>
    </xf>
    <xf numFmtId="0" fontId="63" fillId="30" borderId="11" xfId="0" applyFont="1" applyFill="1" applyBorder="1" applyAlignment="1" applyProtection="1">
      <alignment horizontal="center" vertical="center"/>
      <protection locked="0"/>
    </xf>
    <xf numFmtId="0" fontId="63" fillId="30" borderId="20" xfId="0" applyFont="1" applyFill="1" applyBorder="1" applyAlignment="1" applyProtection="1">
      <alignment horizontal="center" vertical="center"/>
      <protection locked="0"/>
    </xf>
    <xf numFmtId="0" fontId="63" fillId="30" borderId="14" xfId="0" applyFont="1" applyFill="1" applyBorder="1" applyAlignment="1" applyProtection="1">
      <alignment horizontal="center" vertical="center"/>
      <protection locked="0"/>
    </xf>
    <xf numFmtId="0" fontId="63" fillId="30" borderId="15" xfId="0" applyFont="1" applyFill="1" applyBorder="1" applyAlignment="1" applyProtection="1">
      <alignment horizontal="center" vertical="center"/>
      <protection locked="0"/>
    </xf>
    <xf numFmtId="0" fontId="63" fillId="30" borderId="10" xfId="0" applyFont="1" applyFill="1" applyBorder="1" applyAlignment="1" applyProtection="1">
      <alignment vertical="center"/>
      <protection locked="0"/>
    </xf>
    <xf numFmtId="0" fontId="63" fillId="0" borderId="10" xfId="0" applyFont="1" applyFill="1" applyBorder="1" applyAlignment="1">
      <alignment horizontal="center" vertical="center"/>
    </xf>
    <xf numFmtId="0" fontId="63" fillId="0" borderId="127" xfId="0" applyFont="1" applyFill="1" applyBorder="1" applyAlignment="1">
      <alignment horizontal="left" vertical="center" wrapText="1"/>
    </xf>
    <xf numFmtId="0" fontId="0" fillId="0" borderId="23" xfId="0" applyFont="1" applyFill="1" applyBorder="1" applyAlignment="1">
      <alignment vertical="center"/>
    </xf>
    <xf numFmtId="0" fontId="63" fillId="0" borderId="249" xfId="0" applyFont="1" applyFill="1" applyBorder="1" applyAlignment="1">
      <alignment horizontal="center" vertical="center"/>
    </xf>
    <xf numFmtId="0" fontId="20" fillId="0" borderId="0" xfId="42" applyFont="1" applyFill="1" applyAlignment="1">
      <alignment vertical="top"/>
    </xf>
    <xf numFmtId="0" fontId="20" fillId="0" borderId="37" xfId="42" applyFont="1" applyFill="1" applyBorder="1" applyAlignment="1">
      <alignment horizontal="left" vertical="top" wrapText="1"/>
    </xf>
    <xf numFmtId="0" fontId="20" fillId="0" borderId="0" xfId="42" applyFont="1" applyFill="1" applyAlignment="1">
      <alignment horizontal="left" vertical="top" wrapText="1"/>
    </xf>
    <xf numFmtId="0" fontId="63" fillId="0" borderId="40" xfId="0" applyFont="1" applyFill="1" applyBorder="1" applyAlignment="1">
      <alignment horizontal="center" vertical="center"/>
    </xf>
    <xf numFmtId="0" fontId="0" fillId="0" borderId="37" xfId="0" applyFont="1" applyBorder="1" applyAlignment="1">
      <alignment vertical="center" wrapText="1"/>
    </xf>
    <xf numFmtId="0" fontId="0" fillId="0" borderId="0" xfId="0" applyFont="1" applyAlignment="1">
      <alignment vertical="center" wrapText="1"/>
    </xf>
    <xf numFmtId="0" fontId="20" fillId="37" borderId="22" xfId="0" applyFont="1" applyFill="1" applyBorder="1" applyAlignment="1">
      <alignment vertical="center"/>
    </xf>
    <xf numFmtId="0" fontId="80" fillId="37" borderId="22" xfId="0" applyFont="1" applyFill="1" applyBorder="1" applyAlignment="1">
      <alignment vertical="center"/>
    </xf>
    <xf numFmtId="0" fontId="63" fillId="0" borderId="86" xfId="0" applyFont="1" applyFill="1" applyBorder="1" applyAlignment="1">
      <alignment horizontal="center" vertical="center"/>
    </xf>
    <xf numFmtId="0" fontId="63" fillId="0" borderId="42" xfId="0" applyFont="1" applyFill="1" applyBorder="1" applyAlignment="1">
      <alignment horizontal="center" vertical="center"/>
    </xf>
    <xf numFmtId="0" fontId="20" fillId="0" borderId="0" xfId="42" applyFont="1" applyFill="1" applyBorder="1" applyAlignment="1">
      <alignment horizontal="left" vertical="center"/>
    </xf>
    <xf numFmtId="0" fontId="0" fillId="0" borderId="20" xfId="0" applyFont="1" applyFill="1" applyBorder="1">
      <alignment vertical="center"/>
    </xf>
    <xf numFmtId="0" fontId="0" fillId="26" borderId="0" xfId="0" applyFont="1" applyFill="1">
      <alignment vertical="center"/>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7"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桁区切り 3" xfId="52"/>
    <cellStyle name="桁区切り 4" xfId="57"/>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8"/>
    <cellStyle name="標準 3" xfId="51"/>
    <cellStyle name="標準 4 3" xfId="55"/>
    <cellStyle name="標準 5" xfId="50"/>
    <cellStyle name="標準_② 施設整備費協議書" xfId="42"/>
    <cellStyle name="標準_20 ＳＰ確認シート" xfId="46"/>
    <cellStyle name="標準_医療  収支予想  (医)公明会_収支予想" xfId="54"/>
    <cellStyle name="標準_原本証明" xfId="43"/>
    <cellStyle name="標準_工事費費目別内訳（交付申請）_@@" xfId="44"/>
    <cellStyle name="標準_借入元利金償還額" xfId="53"/>
    <cellStyle name="標準_収支予想等" xfId="56"/>
    <cellStyle name="良い" xfId="45" builtinId="26" customBuiltin="1"/>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indexed="45"/>
        </patternFill>
      </fill>
    </dxf>
  </dxfs>
  <tableStyles count="0" defaultTableStyle="TableStyleMedium2" defaultPivotStyle="PivotStyleLight16"/>
  <colors>
    <mruColors>
      <color rgb="FFFFFF99"/>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528844</xdr:colOff>
      <xdr:row>11</xdr:row>
      <xdr:rowOff>723071</xdr:rowOff>
    </xdr:from>
    <xdr:to>
      <xdr:col>10</xdr:col>
      <xdr:colOff>657621</xdr:colOff>
      <xdr:row>11</xdr:row>
      <xdr:rowOff>954269</xdr:rowOff>
    </xdr:to>
    <xdr:sp macro="" textlink="">
      <xdr:nvSpPr>
        <xdr:cNvPr id="2" name="角丸四角形 1">
          <a:extLst>
            <a:ext uri="{FF2B5EF4-FFF2-40B4-BE49-F238E27FC236}">
              <a16:creationId xmlns:a16="http://schemas.microsoft.com/office/drawing/2014/main" id="{00000000-0008-0000-0000-000003000000}"/>
            </a:ext>
          </a:extLst>
        </xdr:cNvPr>
        <xdr:cNvSpPr/>
      </xdr:nvSpPr>
      <xdr:spPr>
        <a:xfrm>
          <a:off x="5581235" y="4930636"/>
          <a:ext cx="824516" cy="231198"/>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ctr"/>
        <a:lstStyle/>
        <a:p>
          <a:pPr algn="ctr"/>
          <a:r>
            <a:rPr kumimoji="1" lang="ja-JP" altLang="en-US" sz="1600" b="1"/>
            <a:t>Ａ３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38</xdr:row>
      <xdr:rowOff>19050</xdr:rowOff>
    </xdr:from>
    <xdr:to>
      <xdr:col>7</xdr:col>
      <xdr:colOff>933450</xdr:colOff>
      <xdr:row>44</xdr:row>
      <xdr:rowOff>0</xdr:rowOff>
    </xdr:to>
    <xdr:cxnSp macro="">
      <xdr:nvCxnSpPr>
        <xdr:cNvPr id="2" name="直線コネクタ 1">
          <a:extLst>
            <a:ext uri="{FF2B5EF4-FFF2-40B4-BE49-F238E27FC236}">
              <a16:creationId xmlns:a16="http://schemas.microsoft.com/office/drawing/2014/main" id="{00000000-0008-0000-0500-000002000000}"/>
            </a:ext>
          </a:extLst>
        </xdr:cNvPr>
        <xdr:cNvCxnSpPr/>
      </xdr:nvCxnSpPr>
      <xdr:spPr>
        <a:xfrm flipV="1">
          <a:off x="66675" y="7981950"/>
          <a:ext cx="6572250" cy="16383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19050</xdr:colOff>
      <xdr:row>44</xdr:row>
      <xdr:rowOff>9526</xdr:rowOff>
    </xdr:from>
    <xdr:to>
      <xdr:col>8</xdr:col>
      <xdr:colOff>0</xdr:colOff>
      <xdr:row>48</xdr:row>
      <xdr:rowOff>0</xdr:rowOff>
    </xdr:to>
    <xdr:cxnSp macro="">
      <xdr:nvCxnSpPr>
        <xdr:cNvPr id="3" name="直線コネクタ 2">
          <a:extLst>
            <a:ext uri="{FF2B5EF4-FFF2-40B4-BE49-F238E27FC236}">
              <a16:creationId xmlns:a16="http://schemas.microsoft.com/office/drawing/2014/main" id="{00000000-0008-0000-0500-000003000000}"/>
            </a:ext>
          </a:extLst>
        </xdr:cNvPr>
        <xdr:cNvCxnSpPr/>
      </xdr:nvCxnSpPr>
      <xdr:spPr>
        <a:xfrm flipV="1">
          <a:off x="85725" y="9629776"/>
          <a:ext cx="6562725" cy="9429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48</xdr:row>
      <xdr:rowOff>19050</xdr:rowOff>
    </xdr:from>
    <xdr:to>
      <xdr:col>7</xdr:col>
      <xdr:colOff>923925</xdr:colOff>
      <xdr:row>51</xdr:row>
      <xdr:rowOff>0</xdr:rowOff>
    </xdr:to>
    <xdr:cxnSp macro="">
      <xdr:nvCxnSpPr>
        <xdr:cNvPr id="4" name="直線コネクタ 3">
          <a:extLst>
            <a:ext uri="{FF2B5EF4-FFF2-40B4-BE49-F238E27FC236}">
              <a16:creationId xmlns:a16="http://schemas.microsoft.com/office/drawing/2014/main" id="{00000000-0008-0000-0500-000004000000}"/>
            </a:ext>
          </a:extLst>
        </xdr:cNvPr>
        <xdr:cNvCxnSpPr/>
      </xdr:nvCxnSpPr>
      <xdr:spPr>
        <a:xfrm flipV="1">
          <a:off x="66675" y="10591800"/>
          <a:ext cx="6562725" cy="695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25</xdr:row>
      <xdr:rowOff>9525</xdr:rowOff>
    </xdr:from>
    <xdr:to>
      <xdr:col>9</xdr:col>
      <xdr:colOff>790575</xdr:colOff>
      <xdr:row>41</xdr:row>
      <xdr:rowOff>142875</xdr:rowOff>
    </xdr:to>
    <xdr:cxnSp macro="">
      <xdr:nvCxnSpPr>
        <xdr:cNvPr id="3" name="直線コネクタ 2">
          <a:extLst>
            <a:ext uri="{FF2B5EF4-FFF2-40B4-BE49-F238E27FC236}">
              <a16:creationId xmlns:a16="http://schemas.microsoft.com/office/drawing/2014/main" id="{00000000-0008-0000-0600-000003000000}"/>
            </a:ext>
          </a:extLst>
        </xdr:cNvPr>
        <xdr:cNvCxnSpPr/>
      </xdr:nvCxnSpPr>
      <xdr:spPr>
        <a:xfrm flipV="1">
          <a:off x="76200" y="5305425"/>
          <a:ext cx="6581775" cy="31242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142875</xdr:colOff>
      <xdr:row>26</xdr:row>
      <xdr:rowOff>9525</xdr:rowOff>
    </xdr:from>
    <xdr:to>
      <xdr:col>15</xdr:col>
      <xdr:colOff>209550</xdr:colOff>
      <xdr:row>27</xdr:row>
      <xdr:rowOff>19050</xdr:rowOff>
    </xdr:to>
    <xdr:grpSp>
      <xdr:nvGrpSpPr>
        <xdr:cNvPr id="2" name="Group 11">
          <a:extLst>
            <a:ext uri="{FF2B5EF4-FFF2-40B4-BE49-F238E27FC236}">
              <a16:creationId xmlns:a16="http://schemas.microsoft.com/office/drawing/2014/main" id="{00000000-0008-0000-0A00-000002000000}"/>
            </a:ext>
          </a:extLst>
        </xdr:cNvPr>
        <xdr:cNvGrpSpPr>
          <a:grpSpLocks/>
        </xdr:cNvGrpSpPr>
      </xdr:nvGrpSpPr>
      <xdr:grpSpPr bwMode="auto">
        <a:xfrm>
          <a:off x="647700" y="5343525"/>
          <a:ext cx="2695575" cy="219075"/>
          <a:chOff x="68" y="627"/>
          <a:chExt cx="283" cy="23"/>
        </a:xfrm>
      </xdr:grpSpPr>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20</xdr:row>
      <xdr:rowOff>19050</xdr:rowOff>
    </xdr:from>
    <xdr:to>
      <xdr:col>24</xdr:col>
      <xdr:colOff>9525</xdr:colOff>
      <xdr:row>21</xdr:row>
      <xdr:rowOff>19050</xdr:rowOff>
    </xdr:to>
    <xdr:grpSp>
      <xdr:nvGrpSpPr>
        <xdr:cNvPr id="6" name="Group 10">
          <a:extLst>
            <a:ext uri="{FF2B5EF4-FFF2-40B4-BE49-F238E27FC236}">
              <a16:creationId xmlns:a16="http://schemas.microsoft.com/office/drawing/2014/main" id="{00000000-0008-0000-0A00-000006000000}"/>
            </a:ext>
          </a:extLst>
        </xdr:cNvPr>
        <xdr:cNvGrpSpPr>
          <a:grpSpLocks/>
        </xdr:cNvGrpSpPr>
      </xdr:nvGrpSpPr>
      <xdr:grpSpPr bwMode="auto">
        <a:xfrm>
          <a:off x="857250" y="4095750"/>
          <a:ext cx="4257675" cy="209550"/>
          <a:chOff x="90" y="496"/>
          <a:chExt cx="447" cy="22"/>
        </a:xfrm>
      </xdr:grpSpPr>
      <xdr:sp macro="" textlink="">
        <xdr:nvSpPr>
          <xdr:cNvPr id="7" name="Line 7">
            <a:extLst>
              <a:ext uri="{FF2B5EF4-FFF2-40B4-BE49-F238E27FC236}">
                <a16:creationId xmlns:a16="http://schemas.microsoft.com/office/drawing/2014/main" id="{00000000-0008-0000-0A00-00000700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 name="Line 8">
            <a:extLst>
              <a:ext uri="{FF2B5EF4-FFF2-40B4-BE49-F238E27FC236}">
                <a16:creationId xmlns:a16="http://schemas.microsoft.com/office/drawing/2014/main" id="{00000000-0008-0000-0A00-00000800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9" name="Line 9">
            <a:extLst>
              <a:ext uri="{FF2B5EF4-FFF2-40B4-BE49-F238E27FC236}">
                <a16:creationId xmlns:a16="http://schemas.microsoft.com/office/drawing/2014/main" id="{00000000-0008-0000-0A00-00000900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26</xdr:row>
      <xdr:rowOff>9525</xdr:rowOff>
    </xdr:from>
    <xdr:to>
      <xdr:col>15</xdr:col>
      <xdr:colOff>209550</xdr:colOff>
      <xdr:row>27</xdr:row>
      <xdr:rowOff>19050</xdr:rowOff>
    </xdr:to>
    <xdr:grpSp>
      <xdr:nvGrpSpPr>
        <xdr:cNvPr id="10" name="Group 11">
          <a:extLst>
            <a:ext uri="{FF2B5EF4-FFF2-40B4-BE49-F238E27FC236}">
              <a16:creationId xmlns:a16="http://schemas.microsoft.com/office/drawing/2014/main" id="{00000000-0008-0000-0A00-00000A000000}"/>
            </a:ext>
          </a:extLst>
        </xdr:cNvPr>
        <xdr:cNvGrpSpPr>
          <a:grpSpLocks/>
        </xdr:cNvGrpSpPr>
      </xdr:nvGrpSpPr>
      <xdr:grpSpPr bwMode="auto">
        <a:xfrm>
          <a:off x="647700" y="5343525"/>
          <a:ext cx="2695575" cy="219075"/>
          <a:chOff x="68" y="627"/>
          <a:chExt cx="283" cy="23"/>
        </a:xfrm>
      </xdr:grpSpPr>
      <xdr:sp macro="" textlink="">
        <xdr:nvSpPr>
          <xdr:cNvPr id="11" name="Line 3">
            <a:extLst>
              <a:ext uri="{FF2B5EF4-FFF2-40B4-BE49-F238E27FC236}">
                <a16:creationId xmlns:a16="http://schemas.microsoft.com/office/drawing/2014/main" id="{00000000-0008-0000-0A00-00000B00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2" name="Line 4">
            <a:extLst>
              <a:ext uri="{FF2B5EF4-FFF2-40B4-BE49-F238E27FC236}">
                <a16:creationId xmlns:a16="http://schemas.microsoft.com/office/drawing/2014/main" id="{00000000-0008-0000-0A00-00000C00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3" name="Line 5">
            <a:extLst>
              <a:ext uri="{FF2B5EF4-FFF2-40B4-BE49-F238E27FC236}">
                <a16:creationId xmlns:a16="http://schemas.microsoft.com/office/drawing/2014/main" id="{00000000-0008-0000-0A00-00000D00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20</xdr:row>
      <xdr:rowOff>19050</xdr:rowOff>
    </xdr:from>
    <xdr:to>
      <xdr:col>24</xdr:col>
      <xdr:colOff>9525</xdr:colOff>
      <xdr:row>21</xdr:row>
      <xdr:rowOff>19050</xdr:rowOff>
    </xdr:to>
    <xdr:grpSp>
      <xdr:nvGrpSpPr>
        <xdr:cNvPr id="14" name="Group 10">
          <a:extLst>
            <a:ext uri="{FF2B5EF4-FFF2-40B4-BE49-F238E27FC236}">
              <a16:creationId xmlns:a16="http://schemas.microsoft.com/office/drawing/2014/main" id="{00000000-0008-0000-0A00-00000E000000}"/>
            </a:ext>
          </a:extLst>
        </xdr:cNvPr>
        <xdr:cNvGrpSpPr>
          <a:grpSpLocks/>
        </xdr:cNvGrpSpPr>
      </xdr:nvGrpSpPr>
      <xdr:grpSpPr bwMode="auto">
        <a:xfrm>
          <a:off x="857250" y="4095750"/>
          <a:ext cx="4257675" cy="209550"/>
          <a:chOff x="90" y="496"/>
          <a:chExt cx="447" cy="22"/>
        </a:xfrm>
      </xdr:grpSpPr>
      <xdr:sp macro="" textlink="">
        <xdr:nvSpPr>
          <xdr:cNvPr id="15" name="Line 7">
            <a:extLst>
              <a:ext uri="{FF2B5EF4-FFF2-40B4-BE49-F238E27FC236}">
                <a16:creationId xmlns:a16="http://schemas.microsoft.com/office/drawing/2014/main" id="{00000000-0008-0000-0A00-00000F00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8">
            <a:extLst>
              <a:ext uri="{FF2B5EF4-FFF2-40B4-BE49-F238E27FC236}">
                <a16:creationId xmlns:a16="http://schemas.microsoft.com/office/drawing/2014/main" id="{00000000-0008-0000-0A00-00001000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9">
            <a:extLst>
              <a:ext uri="{FF2B5EF4-FFF2-40B4-BE49-F238E27FC236}">
                <a16:creationId xmlns:a16="http://schemas.microsoft.com/office/drawing/2014/main" id="{00000000-0008-0000-0A00-00001100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14</xdr:row>
      <xdr:rowOff>89646</xdr:rowOff>
    </xdr:from>
    <xdr:to>
      <xdr:col>4</xdr:col>
      <xdr:colOff>268942</xdr:colOff>
      <xdr:row>30</xdr:row>
      <xdr:rowOff>56029</xdr:rowOff>
    </xdr:to>
    <xdr:sp macro="" textlink="">
      <xdr:nvSpPr>
        <xdr:cNvPr id="2" name="Rectangle 2">
          <a:extLst>
            <a:ext uri="{FF2B5EF4-FFF2-40B4-BE49-F238E27FC236}">
              <a16:creationId xmlns:a16="http://schemas.microsoft.com/office/drawing/2014/main" id="{00000000-0008-0000-0F00-000002000000}"/>
            </a:ext>
          </a:extLst>
        </xdr:cNvPr>
        <xdr:cNvSpPr>
          <a:spLocks noChangeArrowheads="1"/>
        </xdr:cNvSpPr>
      </xdr:nvSpPr>
      <xdr:spPr bwMode="auto">
        <a:xfrm>
          <a:off x="1" y="3423396"/>
          <a:ext cx="4393266" cy="3662083"/>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r>
            <a:rPr lang="ja-JP" altLang="en-US"/>
            <a:t> </a:t>
          </a:r>
        </a:p>
      </xdr:txBody>
    </xdr:sp>
    <xdr:clientData/>
  </xdr:twoCellAnchor>
  <xdr:twoCellAnchor editAs="oneCell">
    <xdr:from>
      <xdr:col>0</xdr:col>
      <xdr:colOff>492498</xdr:colOff>
      <xdr:row>14</xdr:row>
      <xdr:rowOff>5601</xdr:rowOff>
    </xdr:from>
    <xdr:to>
      <xdr:col>1</xdr:col>
      <xdr:colOff>1411941</xdr:colOff>
      <xdr:row>14</xdr:row>
      <xdr:rowOff>208428</xdr:rowOff>
    </xdr:to>
    <xdr:sp macro="" textlink="">
      <xdr:nvSpPr>
        <xdr:cNvPr id="3" name="Rectangle 3">
          <a:extLst>
            <a:ext uri="{FF2B5EF4-FFF2-40B4-BE49-F238E27FC236}">
              <a16:creationId xmlns:a16="http://schemas.microsoft.com/office/drawing/2014/main" id="{00000000-0008-0000-0F00-000003000000}"/>
            </a:ext>
          </a:extLst>
        </xdr:cNvPr>
        <xdr:cNvSpPr>
          <a:spLocks noChangeArrowheads="1"/>
        </xdr:cNvSpPr>
      </xdr:nvSpPr>
      <xdr:spPr bwMode="auto">
        <a:xfrm>
          <a:off x="492498" y="3339351"/>
          <a:ext cx="2491068" cy="20282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【対象経費の実支出(予定)額確認欄】</a:t>
          </a:r>
        </a:p>
      </xdr:txBody>
    </xdr:sp>
    <xdr:clientData/>
  </xdr:twoCellAnchor>
  <xdr:twoCellAnchor>
    <xdr:from>
      <xdr:col>4</xdr:col>
      <xdr:colOff>425824</xdr:colOff>
      <xdr:row>14</xdr:row>
      <xdr:rowOff>94131</xdr:rowOff>
    </xdr:from>
    <xdr:to>
      <xdr:col>11</xdr:col>
      <xdr:colOff>123264</xdr:colOff>
      <xdr:row>30</xdr:row>
      <xdr:rowOff>78441</xdr:rowOff>
    </xdr:to>
    <xdr:sp macro="" textlink="">
      <xdr:nvSpPr>
        <xdr:cNvPr id="4" name="Rectangle 2">
          <a:extLst>
            <a:ext uri="{FF2B5EF4-FFF2-40B4-BE49-F238E27FC236}">
              <a16:creationId xmlns:a16="http://schemas.microsoft.com/office/drawing/2014/main" id="{00000000-0008-0000-0F00-000004000000}"/>
            </a:ext>
          </a:extLst>
        </xdr:cNvPr>
        <xdr:cNvSpPr>
          <a:spLocks noChangeArrowheads="1"/>
        </xdr:cNvSpPr>
      </xdr:nvSpPr>
      <xdr:spPr bwMode="auto">
        <a:xfrm>
          <a:off x="4550149" y="3427881"/>
          <a:ext cx="6060140" cy="36800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7</xdr:col>
      <xdr:colOff>549088</xdr:colOff>
      <xdr:row>14</xdr:row>
      <xdr:rowOff>11206</xdr:rowOff>
    </xdr:from>
    <xdr:to>
      <xdr:col>9</xdr:col>
      <xdr:colOff>237565</xdr:colOff>
      <xdr:row>14</xdr:row>
      <xdr:rowOff>156883</xdr:rowOff>
    </xdr:to>
    <xdr:sp macro="" textlink="">
      <xdr:nvSpPr>
        <xdr:cNvPr id="5" name="Rectangle 3">
          <a:extLst>
            <a:ext uri="{FF2B5EF4-FFF2-40B4-BE49-F238E27FC236}">
              <a16:creationId xmlns:a16="http://schemas.microsoft.com/office/drawing/2014/main" id="{00000000-0008-0000-0F00-000005000000}"/>
            </a:ext>
          </a:extLst>
        </xdr:cNvPr>
        <xdr:cNvSpPr>
          <a:spLocks noChangeArrowheads="1"/>
        </xdr:cNvSpPr>
      </xdr:nvSpPr>
      <xdr:spPr bwMode="auto">
        <a:xfrm>
          <a:off x="7083238" y="3344956"/>
          <a:ext cx="1383927" cy="1456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【対象面積確認欄】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15.bin"/><Relationship Id="rId4" Type="http://schemas.openxmlformats.org/officeDocument/2006/relationships/comments" Target="../comments6.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A44"/>
  <sheetViews>
    <sheetView tabSelected="1" view="pageBreakPreview" zoomScaleNormal="100" zoomScaleSheetLayoutView="100" workbookViewId="0">
      <selection sqref="A1:M1"/>
    </sheetView>
  </sheetViews>
  <sheetFormatPr defaultRowHeight="13.5"/>
  <cols>
    <col min="1" max="2" width="3.625" style="245" customWidth="1"/>
    <col min="3" max="3" width="4.375" style="245" customWidth="1"/>
    <col min="4" max="11" width="9.125" style="245" customWidth="1"/>
    <col min="12" max="12" width="6" style="277" customWidth="1"/>
    <col min="13" max="13" width="6.125" style="277" customWidth="1"/>
    <col min="14" max="256" width="9" style="245"/>
    <col min="257" max="258" width="3.625" style="245" customWidth="1"/>
    <col min="259" max="259" width="4.375" style="245" customWidth="1"/>
    <col min="260" max="267" width="9.125" style="245" customWidth="1"/>
    <col min="268" max="269" width="5.25" style="245" bestFit="1" customWidth="1"/>
    <col min="270" max="512" width="9" style="245"/>
    <col min="513" max="514" width="3.625" style="245" customWidth="1"/>
    <col min="515" max="515" width="4.375" style="245" customWidth="1"/>
    <col min="516" max="523" width="9.125" style="245" customWidth="1"/>
    <col min="524" max="525" width="5.25" style="245" bestFit="1" customWidth="1"/>
    <col min="526" max="768" width="9" style="245"/>
    <col min="769" max="770" width="3.625" style="245" customWidth="1"/>
    <col min="771" max="771" width="4.375" style="245" customWidth="1"/>
    <col min="772" max="779" width="9.125" style="245" customWidth="1"/>
    <col min="780" max="781" width="5.25" style="245" bestFit="1" customWidth="1"/>
    <col min="782" max="1024" width="9" style="245"/>
    <col min="1025" max="1026" width="3.625" style="245" customWidth="1"/>
    <col min="1027" max="1027" width="4.375" style="245" customWidth="1"/>
    <col min="1028" max="1035" width="9.125" style="245" customWidth="1"/>
    <col min="1036" max="1037" width="5.25" style="245" bestFit="1" customWidth="1"/>
    <col min="1038" max="1280" width="9" style="245"/>
    <col min="1281" max="1282" width="3.625" style="245" customWidth="1"/>
    <col min="1283" max="1283" width="4.375" style="245" customWidth="1"/>
    <col min="1284" max="1291" width="9.125" style="245" customWidth="1"/>
    <col min="1292" max="1293" width="5.25" style="245" bestFit="1" customWidth="1"/>
    <col min="1294" max="1536" width="9" style="245"/>
    <col min="1537" max="1538" width="3.625" style="245" customWidth="1"/>
    <col min="1539" max="1539" width="4.375" style="245" customWidth="1"/>
    <col min="1540" max="1547" width="9.125" style="245" customWidth="1"/>
    <col min="1548" max="1549" width="5.25" style="245" bestFit="1" customWidth="1"/>
    <col min="1550" max="1792" width="9" style="245"/>
    <col min="1793" max="1794" width="3.625" style="245" customWidth="1"/>
    <col min="1795" max="1795" width="4.375" style="245" customWidth="1"/>
    <col min="1796" max="1803" width="9.125" style="245" customWidth="1"/>
    <col min="1804" max="1805" width="5.25" style="245" bestFit="1" customWidth="1"/>
    <col min="1806" max="2048" width="9" style="245"/>
    <col min="2049" max="2050" width="3.625" style="245" customWidth="1"/>
    <col min="2051" max="2051" width="4.375" style="245" customWidth="1"/>
    <col min="2052" max="2059" width="9.125" style="245" customWidth="1"/>
    <col min="2060" max="2061" width="5.25" style="245" bestFit="1" customWidth="1"/>
    <col min="2062" max="2304" width="9" style="245"/>
    <col min="2305" max="2306" width="3.625" style="245" customWidth="1"/>
    <col min="2307" max="2307" width="4.375" style="245" customWidth="1"/>
    <col min="2308" max="2315" width="9.125" style="245" customWidth="1"/>
    <col min="2316" max="2317" width="5.25" style="245" bestFit="1" customWidth="1"/>
    <col min="2318" max="2560" width="9" style="245"/>
    <col min="2561" max="2562" width="3.625" style="245" customWidth="1"/>
    <col min="2563" max="2563" width="4.375" style="245" customWidth="1"/>
    <col min="2564" max="2571" width="9.125" style="245" customWidth="1"/>
    <col min="2572" max="2573" width="5.25" style="245" bestFit="1" customWidth="1"/>
    <col min="2574" max="2816" width="9" style="245"/>
    <col min="2817" max="2818" width="3.625" style="245" customWidth="1"/>
    <col min="2819" max="2819" width="4.375" style="245" customWidth="1"/>
    <col min="2820" max="2827" width="9.125" style="245" customWidth="1"/>
    <col min="2828" max="2829" width="5.25" style="245" bestFit="1" customWidth="1"/>
    <col min="2830" max="3072" width="9" style="245"/>
    <col min="3073" max="3074" width="3.625" style="245" customWidth="1"/>
    <col min="3075" max="3075" width="4.375" style="245" customWidth="1"/>
    <col min="3076" max="3083" width="9.125" style="245" customWidth="1"/>
    <col min="3084" max="3085" width="5.25" style="245" bestFit="1" customWidth="1"/>
    <col min="3086" max="3328" width="9" style="245"/>
    <col min="3329" max="3330" width="3.625" style="245" customWidth="1"/>
    <col min="3331" max="3331" width="4.375" style="245" customWidth="1"/>
    <col min="3332" max="3339" width="9.125" style="245" customWidth="1"/>
    <col min="3340" max="3341" width="5.25" style="245" bestFit="1" customWidth="1"/>
    <col min="3342" max="3584" width="9" style="245"/>
    <col min="3585" max="3586" width="3.625" style="245" customWidth="1"/>
    <col min="3587" max="3587" width="4.375" style="245" customWidth="1"/>
    <col min="3588" max="3595" width="9.125" style="245" customWidth="1"/>
    <col min="3596" max="3597" width="5.25" style="245" bestFit="1" customWidth="1"/>
    <col min="3598" max="3840" width="9" style="245"/>
    <col min="3841" max="3842" width="3.625" style="245" customWidth="1"/>
    <col min="3843" max="3843" width="4.375" style="245" customWidth="1"/>
    <col min="3844" max="3851" width="9.125" style="245" customWidth="1"/>
    <col min="3852" max="3853" width="5.25" style="245" bestFit="1" customWidth="1"/>
    <col min="3854" max="4096" width="9" style="245"/>
    <col min="4097" max="4098" width="3.625" style="245" customWidth="1"/>
    <col min="4099" max="4099" width="4.375" style="245" customWidth="1"/>
    <col min="4100" max="4107" width="9.125" style="245" customWidth="1"/>
    <col min="4108" max="4109" width="5.25" style="245" bestFit="1" customWidth="1"/>
    <col min="4110" max="4352" width="9" style="245"/>
    <col min="4353" max="4354" width="3.625" style="245" customWidth="1"/>
    <col min="4355" max="4355" width="4.375" style="245" customWidth="1"/>
    <col min="4356" max="4363" width="9.125" style="245" customWidth="1"/>
    <col min="4364" max="4365" width="5.25" style="245" bestFit="1" customWidth="1"/>
    <col min="4366" max="4608" width="9" style="245"/>
    <col min="4609" max="4610" width="3.625" style="245" customWidth="1"/>
    <col min="4611" max="4611" width="4.375" style="245" customWidth="1"/>
    <col min="4612" max="4619" width="9.125" style="245" customWidth="1"/>
    <col min="4620" max="4621" width="5.25" style="245" bestFit="1" customWidth="1"/>
    <col min="4622" max="4864" width="9" style="245"/>
    <col min="4865" max="4866" width="3.625" style="245" customWidth="1"/>
    <col min="4867" max="4867" width="4.375" style="245" customWidth="1"/>
    <col min="4868" max="4875" width="9.125" style="245" customWidth="1"/>
    <col min="4876" max="4877" width="5.25" style="245" bestFit="1" customWidth="1"/>
    <col min="4878" max="5120" width="9" style="245"/>
    <col min="5121" max="5122" width="3.625" style="245" customWidth="1"/>
    <col min="5123" max="5123" width="4.375" style="245" customWidth="1"/>
    <col min="5124" max="5131" width="9.125" style="245" customWidth="1"/>
    <col min="5132" max="5133" width="5.25" style="245" bestFit="1" customWidth="1"/>
    <col min="5134" max="5376" width="9" style="245"/>
    <col min="5377" max="5378" width="3.625" style="245" customWidth="1"/>
    <col min="5379" max="5379" width="4.375" style="245" customWidth="1"/>
    <col min="5380" max="5387" width="9.125" style="245" customWidth="1"/>
    <col min="5388" max="5389" width="5.25" style="245" bestFit="1" customWidth="1"/>
    <col min="5390" max="5632" width="9" style="245"/>
    <col min="5633" max="5634" width="3.625" style="245" customWidth="1"/>
    <col min="5635" max="5635" width="4.375" style="245" customWidth="1"/>
    <col min="5636" max="5643" width="9.125" style="245" customWidth="1"/>
    <col min="5644" max="5645" width="5.25" style="245" bestFit="1" customWidth="1"/>
    <col min="5646" max="5888" width="9" style="245"/>
    <col min="5889" max="5890" width="3.625" style="245" customWidth="1"/>
    <col min="5891" max="5891" width="4.375" style="245" customWidth="1"/>
    <col min="5892" max="5899" width="9.125" style="245" customWidth="1"/>
    <col min="5900" max="5901" width="5.25" style="245" bestFit="1" customWidth="1"/>
    <col min="5902" max="6144" width="9" style="245"/>
    <col min="6145" max="6146" width="3.625" style="245" customWidth="1"/>
    <col min="6147" max="6147" width="4.375" style="245" customWidth="1"/>
    <col min="6148" max="6155" width="9.125" style="245" customWidth="1"/>
    <col min="6156" max="6157" width="5.25" style="245" bestFit="1" customWidth="1"/>
    <col min="6158" max="6400" width="9" style="245"/>
    <col min="6401" max="6402" width="3.625" style="245" customWidth="1"/>
    <col min="6403" max="6403" width="4.375" style="245" customWidth="1"/>
    <col min="6404" max="6411" width="9.125" style="245" customWidth="1"/>
    <col min="6412" max="6413" width="5.25" style="245" bestFit="1" customWidth="1"/>
    <col min="6414" max="6656" width="9" style="245"/>
    <col min="6657" max="6658" width="3.625" style="245" customWidth="1"/>
    <col min="6659" max="6659" width="4.375" style="245" customWidth="1"/>
    <col min="6660" max="6667" width="9.125" style="245" customWidth="1"/>
    <col min="6668" max="6669" width="5.25" style="245" bestFit="1" customWidth="1"/>
    <col min="6670" max="6912" width="9" style="245"/>
    <col min="6913" max="6914" width="3.625" style="245" customWidth="1"/>
    <col min="6915" max="6915" width="4.375" style="245" customWidth="1"/>
    <col min="6916" max="6923" width="9.125" style="245" customWidth="1"/>
    <col min="6924" max="6925" width="5.25" style="245" bestFit="1" customWidth="1"/>
    <col min="6926" max="7168" width="9" style="245"/>
    <col min="7169" max="7170" width="3.625" style="245" customWidth="1"/>
    <col min="7171" max="7171" width="4.375" style="245" customWidth="1"/>
    <col min="7172" max="7179" width="9.125" style="245" customWidth="1"/>
    <col min="7180" max="7181" width="5.25" style="245" bestFit="1" customWidth="1"/>
    <col min="7182" max="7424" width="9" style="245"/>
    <col min="7425" max="7426" width="3.625" style="245" customWidth="1"/>
    <col min="7427" max="7427" width="4.375" style="245" customWidth="1"/>
    <col min="7428" max="7435" width="9.125" style="245" customWidth="1"/>
    <col min="7436" max="7437" width="5.25" style="245" bestFit="1" customWidth="1"/>
    <col min="7438" max="7680" width="9" style="245"/>
    <col min="7681" max="7682" width="3.625" style="245" customWidth="1"/>
    <col min="7683" max="7683" width="4.375" style="245" customWidth="1"/>
    <col min="7684" max="7691" width="9.125" style="245" customWidth="1"/>
    <col min="7692" max="7693" width="5.25" style="245" bestFit="1" customWidth="1"/>
    <col min="7694" max="7936" width="9" style="245"/>
    <col min="7937" max="7938" width="3.625" style="245" customWidth="1"/>
    <col min="7939" max="7939" width="4.375" style="245" customWidth="1"/>
    <col min="7940" max="7947" width="9.125" style="245" customWidth="1"/>
    <col min="7948" max="7949" width="5.25" style="245" bestFit="1" customWidth="1"/>
    <col min="7950" max="8192" width="9" style="245"/>
    <col min="8193" max="8194" width="3.625" style="245" customWidth="1"/>
    <col min="8195" max="8195" width="4.375" style="245" customWidth="1"/>
    <col min="8196" max="8203" width="9.125" style="245" customWidth="1"/>
    <col min="8204" max="8205" width="5.25" style="245" bestFit="1" customWidth="1"/>
    <col min="8206" max="8448" width="9" style="245"/>
    <col min="8449" max="8450" width="3.625" style="245" customWidth="1"/>
    <col min="8451" max="8451" width="4.375" style="245" customWidth="1"/>
    <col min="8452" max="8459" width="9.125" style="245" customWidth="1"/>
    <col min="8460" max="8461" width="5.25" style="245" bestFit="1" customWidth="1"/>
    <col min="8462" max="8704" width="9" style="245"/>
    <col min="8705" max="8706" width="3.625" style="245" customWidth="1"/>
    <col min="8707" max="8707" width="4.375" style="245" customWidth="1"/>
    <col min="8708" max="8715" width="9.125" style="245" customWidth="1"/>
    <col min="8716" max="8717" width="5.25" style="245" bestFit="1" customWidth="1"/>
    <col min="8718" max="8960" width="9" style="245"/>
    <col min="8961" max="8962" width="3.625" style="245" customWidth="1"/>
    <col min="8963" max="8963" width="4.375" style="245" customWidth="1"/>
    <col min="8964" max="8971" width="9.125" style="245" customWidth="1"/>
    <col min="8972" max="8973" width="5.25" style="245" bestFit="1" customWidth="1"/>
    <col min="8974" max="9216" width="9" style="245"/>
    <col min="9217" max="9218" width="3.625" style="245" customWidth="1"/>
    <col min="9219" max="9219" width="4.375" style="245" customWidth="1"/>
    <col min="9220" max="9227" width="9.125" style="245" customWidth="1"/>
    <col min="9228" max="9229" width="5.25" style="245" bestFit="1" customWidth="1"/>
    <col min="9230" max="9472" width="9" style="245"/>
    <col min="9473" max="9474" width="3.625" style="245" customWidth="1"/>
    <col min="9475" max="9475" width="4.375" style="245" customWidth="1"/>
    <col min="9476" max="9483" width="9.125" style="245" customWidth="1"/>
    <col min="9484" max="9485" width="5.25" style="245" bestFit="1" customWidth="1"/>
    <col min="9486" max="9728" width="9" style="245"/>
    <col min="9729" max="9730" width="3.625" style="245" customWidth="1"/>
    <col min="9731" max="9731" width="4.375" style="245" customWidth="1"/>
    <col min="9732" max="9739" width="9.125" style="245" customWidth="1"/>
    <col min="9740" max="9741" width="5.25" style="245" bestFit="1" customWidth="1"/>
    <col min="9742" max="9984" width="9" style="245"/>
    <col min="9985" max="9986" width="3.625" style="245" customWidth="1"/>
    <col min="9987" max="9987" width="4.375" style="245" customWidth="1"/>
    <col min="9988" max="9995" width="9.125" style="245" customWidth="1"/>
    <col min="9996" max="9997" width="5.25" style="245" bestFit="1" customWidth="1"/>
    <col min="9998" max="10240" width="9" style="245"/>
    <col min="10241" max="10242" width="3.625" style="245" customWidth="1"/>
    <col min="10243" max="10243" width="4.375" style="245" customWidth="1"/>
    <col min="10244" max="10251" width="9.125" style="245" customWidth="1"/>
    <col min="10252" max="10253" width="5.25" style="245" bestFit="1" customWidth="1"/>
    <col min="10254" max="10496" width="9" style="245"/>
    <col min="10497" max="10498" width="3.625" style="245" customWidth="1"/>
    <col min="10499" max="10499" width="4.375" style="245" customWidth="1"/>
    <col min="10500" max="10507" width="9.125" style="245" customWidth="1"/>
    <col min="10508" max="10509" width="5.25" style="245" bestFit="1" customWidth="1"/>
    <col min="10510" max="10752" width="9" style="245"/>
    <col min="10753" max="10754" width="3.625" style="245" customWidth="1"/>
    <col min="10755" max="10755" width="4.375" style="245" customWidth="1"/>
    <col min="10756" max="10763" width="9.125" style="245" customWidth="1"/>
    <col min="10764" max="10765" width="5.25" style="245" bestFit="1" customWidth="1"/>
    <col min="10766" max="11008" width="9" style="245"/>
    <col min="11009" max="11010" width="3.625" style="245" customWidth="1"/>
    <col min="11011" max="11011" width="4.375" style="245" customWidth="1"/>
    <col min="11012" max="11019" width="9.125" style="245" customWidth="1"/>
    <col min="11020" max="11021" width="5.25" style="245" bestFit="1" customWidth="1"/>
    <col min="11022" max="11264" width="9" style="245"/>
    <col min="11265" max="11266" width="3.625" style="245" customWidth="1"/>
    <col min="11267" max="11267" width="4.375" style="245" customWidth="1"/>
    <col min="11268" max="11275" width="9.125" style="245" customWidth="1"/>
    <col min="11276" max="11277" width="5.25" style="245" bestFit="1" customWidth="1"/>
    <col min="11278" max="11520" width="9" style="245"/>
    <col min="11521" max="11522" width="3.625" style="245" customWidth="1"/>
    <col min="11523" max="11523" width="4.375" style="245" customWidth="1"/>
    <col min="11524" max="11531" width="9.125" style="245" customWidth="1"/>
    <col min="11532" max="11533" width="5.25" style="245" bestFit="1" customWidth="1"/>
    <col min="11534" max="11776" width="9" style="245"/>
    <col min="11777" max="11778" width="3.625" style="245" customWidth="1"/>
    <col min="11779" max="11779" width="4.375" style="245" customWidth="1"/>
    <col min="11780" max="11787" width="9.125" style="245" customWidth="1"/>
    <col min="11788" max="11789" width="5.25" style="245" bestFit="1" customWidth="1"/>
    <col min="11790" max="12032" width="9" style="245"/>
    <col min="12033" max="12034" width="3.625" style="245" customWidth="1"/>
    <col min="12035" max="12035" width="4.375" style="245" customWidth="1"/>
    <col min="12036" max="12043" width="9.125" style="245" customWidth="1"/>
    <col min="12044" max="12045" width="5.25" style="245" bestFit="1" customWidth="1"/>
    <col min="12046" max="12288" width="9" style="245"/>
    <col min="12289" max="12290" width="3.625" style="245" customWidth="1"/>
    <col min="12291" max="12291" width="4.375" style="245" customWidth="1"/>
    <col min="12292" max="12299" width="9.125" style="245" customWidth="1"/>
    <col min="12300" max="12301" width="5.25" style="245" bestFit="1" customWidth="1"/>
    <col min="12302" max="12544" width="9" style="245"/>
    <col min="12545" max="12546" width="3.625" style="245" customWidth="1"/>
    <col min="12547" max="12547" width="4.375" style="245" customWidth="1"/>
    <col min="12548" max="12555" width="9.125" style="245" customWidth="1"/>
    <col min="12556" max="12557" width="5.25" style="245" bestFit="1" customWidth="1"/>
    <col min="12558" max="12800" width="9" style="245"/>
    <col min="12801" max="12802" width="3.625" style="245" customWidth="1"/>
    <col min="12803" max="12803" width="4.375" style="245" customWidth="1"/>
    <col min="12804" max="12811" width="9.125" style="245" customWidth="1"/>
    <col min="12812" max="12813" width="5.25" style="245" bestFit="1" customWidth="1"/>
    <col min="12814" max="13056" width="9" style="245"/>
    <col min="13057" max="13058" width="3.625" style="245" customWidth="1"/>
    <col min="13059" max="13059" width="4.375" style="245" customWidth="1"/>
    <col min="13060" max="13067" width="9.125" style="245" customWidth="1"/>
    <col min="13068" max="13069" width="5.25" style="245" bestFit="1" customWidth="1"/>
    <col min="13070" max="13312" width="9" style="245"/>
    <col min="13313" max="13314" width="3.625" style="245" customWidth="1"/>
    <col min="13315" max="13315" width="4.375" style="245" customWidth="1"/>
    <col min="13316" max="13323" width="9.125" style="245" customWidth="1"/>
    <col min="13324" max="13325" width="5.25" style="245" bestFit="1" customWidth="1"/>
    <col min="13326" max="13568" width="9" style="245"/>
    <col min="13569" max="13570" width="3.625" style="245" customWidth="1"/>
    <col min="13571" max="13571" width="4.375" style="245" customWidth="1"/>
    <col min="13572" max="13579" width="9.125" style="245" customWidth="1"/>
    <col min="13580" max="13581" width="5.25" style="245" bestFit="1" customWidth="1"/>
    <col min="13582" max="13824" width="9" style="245"/>
    <col min="13825" max="13826" width="3.625" style="245" customWidth="1"/>
    <col min="13827" max="13827" width="4.375" style="245" customWidth="1"/>
    <col min="13828" max="13835" width="9.125" style="245" customWidth="1"/>
    <col min="13836" max="13837" width="5.25" style="245" bestFit="1" customWidth="1"/>
    <col min="13838" max="14080" width="9" style="245"/>
    <col min="14081" max="14082" width="3.625" style="245" customWidth="1"/>
    <col min="14083" max="14083" width="4.375" style="245" customWidth="1"/>
    <col min="14084" max="14091" width="9.125" style="245" customWidth="1"/>
    <col min="14092" max="14093" width="5.25" style="245" bestFit="1" customWidth="1"/>
    <col min="14094" max="14336" width="9" style="245"/>
    <col min="14337" max="14338" width="3.625" style="245" customWidth="1"/>
    <col min="14339" max="14339" width="4.375" style="245" customWidth="1"/>
    <col min="14340" max="14347" width="9.125" style="245" customWidth="1"/>
    <col min="14348" max="14349" width="5.25" style="245" bestFit="1" customWidth="1"/>
    <col min="14350" max="14592" width="9" style="245"/>
    <col min="14593" max="14594" width="3.625" style="245" customWidth="1"/>
    <col min="14595" max="14595" width="4.375" style="245" customWidth="1"/>
    <col min="14596" max="14603" width="9.125" style="245" customWidth="1"/>
    <col min="14604" max="14605" width="5.25" style="245" bestFit="1" customWidth="1"/>
    <col min="14606" max="14848" width="9" style="245"/>
    <col min="14849" max="14850" width="3.625" style="245" customWidth="1"/>
    <col min="14851" max="14851" width="4.375" style="245" customWidth="1"/>
    <col min="14852" max="14859" width="9.125" style="245" customWidth="1"/>
    <col min="14860" max="14861" width="5.25" style="245" bestFit="1" customWidth="1"/>
    <col min="14862" max="15104" width="9" style="245"/>
    <col min="15105" max="15106" width="3.625" style="245" customWidth="1"/>
    <col min="15107" max="15107" width="4.375" style="245" customWidth="1"/>
    <col min="15108" max="15115" width="9.125" style="245" customWidth="1"/>
    <col min="15116" max="15117" width="5.25" style="245" bestFit="1" customWidth="1"/>
    <col min="15118" max="15360" width="9" style="245"/>
    <col min="15361" max="15362" width="3.625" style="245" customWidth="1"/>
    <col min="15363" max="15363" width="4.375" style="245" customWidth="1"/>
    <col min="15364" max="15371" width="9.125" style="245" customWidth="1"/>
    <col min="15372" max="15373" width="5.25" style="245" bestFit="1" customWidth="1"/>
    <col min="15374" max="15616" width="9" style="245"/>
    <col min="15617" max="15618" width="3.625" style="245" customWidth="1"/>
    <col min="15619" max="15619" width="4.375" style="245" customWidth="1"/>
    <col min="15620" max="15627" width="9.125" style="245" customWidth="1"/>
    <col min="15628" max="15629" width="5.25" style="245" bestFit="1" customWidth="1"/>
    <col min="15630" max="15872" width="9" style="245"/>
    <col min="15873" max="15874" width="3.625" style="245" customWidth="1"/>
    <col min="15875" max="15875" width="4.375" style="245" customWidth="1"/>
    <col min="15876" max="15883" width="9.125" style="245" customWidth="1"/>
    <col min="15884" max="15885" width="5.25" style="245" bestFit="1" customWidth="1"/>
    <col min="15886" max="16128" width="9" style="245"/>
    <col min="16129" max="16130" width="3.625" style="245" customWidth="1"/>
    <col min="16131" max="16131" width="4.375" style="245" customWidth="1"/>
    <col min="16132" max="16139" width="9.125" style="245" customWidth="1"/>
    <col min="16140" max="16141" width="5.25" style="245" bestFit="1" customWidth="1"/>
    <col min="16142" max="16384" width="9" style="245"/>
  </cols>
  <sheetData>
    <row r="1" spans="1:53" ht="42.75" customHeight="1" thickBot="1">
      <c r="A1" s="734" t="s">
        <v>985</v>
      </c>
      <c r="B1" s="735"/>
      <c r="C1" s="735"/>
      <c r="D1" s="735"/>
      <c r="E1" s="735"/>
      <c r="F1" s="735"/>
      <c r="G1" s="735"/>
      <c r="H1" s="735"/>
      <c r="I1" s="735"/>
      <c r="J1" s="735"/>
      <c r="K1" s="735"/>
      <c r="L1" s="735"/>
      <c r="M1" s="735"/>
    </row>
    <row r="2" spans="1:53" ht="26.25" customHeight="1" thickBot="1">
      <c r="A2" s="246" t="s">
        <v>240</v>
      </c>
      <c r="B2" s="739" t="s">
        <v>241</v>
      </c>
      <c r="C2" s="740"/>
      <c r="D2" s="740"/>
      <c r="E2" s="740"/>
      <c r="F2" s="740"/>
      <c r="G2" s="740"/>
      <c r="H2" s="740"/>
      <c r="I2" s="740"/>
      <c r="J2" s="740"/>
      <c r="K2" s="741"/>
      <c r="L2" s="247" t="s">
        <v>242</v>
      </c>
      <c r="M2" s="248" t="s">
        <v>23</v>
      </c>
      <c r="O2" s="245" t="s">
        <v>267</v>
      </c>
    </row>
    <row r="3" spans="1:53" ht="21.75" customHeight="1" thickTop="1">
      <c r="A3" s="687">
        <v>1</v>
      </c>
      <c r="B3" s="688" t="s">
        <v>243</v>
      </c>
      <c r="C3" s="689"/>
      <c r="D3" s="690"/>
      <c r="E3" s="690"/>
      <c r="F3" s="690"/>
      <c r="G3" s="690"/>
      <c r="H3" s="690"/>
      <c r="I3" s="690"/>
      <c r="J3" s="690"/>
      <c r="K3" s="690"/>
      <c r="L3" s="250" t="s">
        <v>268</v>
      </c>
      <c r="M3" s="251"/>
      <c r="N3" s="245" t="s">
        <v>269</v>
      </c>
    </row>
    <row r="4" spans="1:53" ht="34.5" customHeight="1">
      <c r="A4" s="691"/>
      <c r="B4" s="256" t="s">
        <v>270</v>
      </c>
      <c r="C4" s="742" t="s">
        <v>961</v>
      </c>
      <c r="D4" s="743"/>
      <c r="E4" s="743"/>
      <c r="F4" s="743"/>
      <c r="G4" s="743"/>
      <c r="H4" s="743"/>
      <c r="I4" s="743"/>
      <c r="J4" s="743"/>
      <c r="K4" s="744"/>
      <c r="L4" s="253" t="s">
        <v>268</v>
      </c>
      <c r="M4" s="251"/>
    </row>
    <row r="5" spans="1:53" customFormat="1" ht="60" customHeight="1">
      <c r="A5" s="692"/>
      <c r="B5" s="256" t="s">
        <v>248</v>
      </c>
      <c r="C5" s="745" t="s">
        <v>736</v>
      </c>
      <c r="D5" s="746"/>
      <c r="E5" s="747"/>
      <c r="F5" s="747"/>
      <c r="G5" s="747"/>
      <c r="H5" s="747"/>
      <c r="I5" s="747"/>
      <c r="J5" s="747"/>
      <c r="K5" s="747"/>
      <c r="L5" s="603" t="s">
        <v>726</v>
      </c>
      <c r="M5" s="594"/>
    </row>
    <row r="6" spans="1:53" s="323" customFormat="1" ht="30" customHeight="1">
      <c r="A6" s="692"/>
      <c r="B6" s="1649" t="s">
        <v>273</v>
      </c>
      <c r="C6" s="1650" t="s">
        <v>980</v>
      </c>
      <c r="D6" s="751"/>
      <c r="E6" s="1651"/>
      <c r="F6" s="1651"/>
      <c r="G6" s="1651"/>
      <c r="H6" s="1651"/>
      <c r="I6" s="1651"/>
      <c r="J6" s="1651"/>
      <c r="K6" s="1651"/>
      <c r="L6" s="603" t="s">
        <v>17</v>
      </c>
      <c r="M6" s="1652"/>
      <c r="N6" s="1654" t="s">
        <v>976</v>
      </c>
      <c r="O6" s="1655"/>
      <c r="P6" s="1655"/>
      <c r="Q6" s="1655"/>
      <c r="R6" s="1655"/>
      <c r="S6" s="1655"/>
      <c r="T6" s="1655"/>
      <c r="U6" s="1655"/>
      <c r="V6" s="1653"/>
      <c r="W6" s="1653"/>
      <c r="X6" s="1653"/>
      <c r="Y6" s="1653"/>
      <c r="Z6" s="1653"/>
      <c r="AA6" s="1653"/>
      <c r="AB6" s="1653"/>
      <c r="AC6" s="1653"/>
      <c r="AD6" s="1653"/>
      <c r="AE6" s="1653"/>
      <c r="AF6" s="1653"/>
      <c r="AG6" s="1653"/>
      <c r="AH6" s="1653"/>
      <c r="AI6" s="1653"/>
      <c r="AJ6" s="1653"/>
      <c r="AK6" s="1653"/>
      <c r="AL6" s="1653"/>
      <c r="AM6" s="1653"/>
      <c r="AN6" s="1653"/>
      <c r="AO6" s="1653"/>
      <c r="AP6" s="1653"/>
      <c r="AQ6" s="1653"/>
      <c r="AR6" s="1653"/>
      <c r="AS6" s="1653"/>
      <c r="AT6" s="1653"/>
      <c r="AU6" s="1653"/>
      <c r="AV6" s="1653"/>
      <c r="AW6" s="1653"/>
      <c r="AX6" s="1653"/>
      <c r="AY6" s="1653"/>
      <c r="AZ6" s="1653"/>
      <c r="BA6" s="1653"/>
    </row>
    <row r="7" spans="1:53" ht="21.75" customHeight="1">
      <c r="A7" s="693">
        <v>2</v>
      </c>
      <c r="B7" s="694" t="s">
        <v>246</v>
      </c>
      <c r="C7" s="695"/>
      <c r="D7" s="696"/>
      <c r="E7" s="696"/>
      <c r="F7" s="696"/>
      <c r="G7" s="696"/>
      <c r="H7" s="696"/>
      <c r="I7" s="696"/>
      <c r="J7" s="696"/>
      <c r="K7" s="696"/>
      <c r="L7" s="253" t="s">
        <v>268</v>
      </c>
      <c r="M7" s="254"/>
      <c r="N7" s="1654"/>
      <c r="O7" s="1655"/>
      <c r="P7" s="1655"/>
      <c r="Q7" s="1655"/>
      <c r="R7" s="1655"/>
      <c r="S7" s="1655"/>
      <c r="T7" s="1655"/>
      <c r="U7" s="1655"/>
      <c r="V7" s="733"/>
      <c r="W7" s="733"/>
      <c r="X7" s="733"/>
      <c r="Y7" s="733"/>
      <c r="Z7" s="733"/>
      <c r="AA7" s="733"/>
      <c r="AB7" s="733"/>
      <c r="AC7" s="733"/>
      <c r="AD7" s="733"/>
      <c r="AE7" s="733"/>
      <c r="AF7" s="733"/>
      <c r="AG7" s="733"/>
      <c r="AH7" s="733"/>
      <c r="AI7" s="733"/>
      <c r="AJ7" s="733"/>
      <c r="AK7" s="733"/>
      <c r="AL7" s="733"/>
      <c r="AM7" s="733"/>
      <c r="AN7" s="733"/>
      <c r="AO7" s="733"/>
      <c r="AP7" s="733"/>
      <c r="AQ7" s="733"/>
      <c r="AR7" s="733"/>
      <c r="AS7" s="733"/>
      <c r="AT7" s="733"/>
      <c r="AU7" s="733"/>
      <c r="AV7" s="733"/>
      <c r="AW7" s="733"/>
      <c r="AX7" s="733"/>
      <c r="AY7" s="733"/>
      <c r="AZ7" s="733"/>
      <c r="BA7" s="733"/>
    </row>
    <row r="8" spans="1:53" ht="21.75" customHeight="1">
      <c r="A8" s="697"/>
      <c r="B8" s="256" t="s">
        <v>271</v>
      </c>
      <c r="C8" s="257" t="s">
        <v>247</v>
      </c>
      <c r="D8" s="252"/>
      <c r="E8" s="255"/>
      <c r="F8" s="255"/>
      <c r="G8" s="255"/>
      <c r="H8" s="255"/>
      <c r="I8" s="255"/>
      <c r="J8" s="255"/>
      <c r="K8" s="255"/>
      <c r="L8" s="253" t="s">
        <v>268</v>
      </c>
      <c r="M8" s="254"/>
      <c r="N8" s="1654"/>
      <c r="O8" s="1655"/>
      <c r="P8" s="1655"/>
      <c r="Q8" s="1655"/>
      <c r="R8" s="1655"/>
      <c r="S8" s="1655"/>
      <c r="T8" s="1655"/>
      <c r="U8" s="1655"/>
      <c r="V8" s="733"/>
      <c r="W8" s="733"/>
      <c r="X8" s="733"/>
      <c r="Y8" s="733"/>
      <c r="Z8" s="733"/>
      <c r="AA8" s="733"/>
      <c r="AB8" s="733"/>
      <c r="AC8" s="733"/>
      <c r="AD8" s="733"/>
      <c r="AE8" s="733"/>
      <c r="AF8" s="733"/>
      <c r="AG8" s="733"/>
      <c r="AH8" s="733"/>
      <c r="AI8" s="733"/>
      <c r="AJ8" s="733"/>
      <c r="AK8" s="733"/>
      <c r="AL8" s="733"/>
      <c r="AM8" s="733"/>
      <c r="AN8" s="733"/>
      <c r="AO8" s="733"/>
      <c r="AP8" s="733"/>
      <c r="AQ8" s="733"/>
      <c r="AR8" s="733"/>
      <c r="AS8" s="733"/>
      <c r="AT8" s="733"/>
      <c r="AU8" s="733"/>
      <c r="AV8" s="733"/>
      <c r="AW8" s="733"/>
      <c r="AX8" s="733"/>
      <c r="AY8" s="733"/>
      <c r="AZ8" s="733"/>
      <c r="BA8" s="733"/>
    </row>
    <row r="9" spans="1:53" ht="21.75" customHeight="1">
      <c r="A9" s="697"/>
      <c r="B9" s="256" t="s">
        <v>248</v>
      </c>
      <c r="C9" s="252" t="s">
        <v>737</v>
      </c>
      <c r="D9" s="255"/>
      <c r="E9" s="255"/>
      <c r="F9" s="255"/>
      <c r="G9" s="255"/>
      <c r="H9" s="255"/>
      <c r="I9" s="255"/>
      <c r="J9" s="255"/>
      <c r="K9" s="255"/>
      <c r="L9" s="253" t="s">
        <v>244</v>
      </c>
      <c r="M9" s="254"/>
      <c r="N9" s="1654"/>
      <c r="O9" s="1655"/>
      <c r="P9" s="1655"/>
      <c r="Q9" s="1655"/>
      <c r="R9" s="1655"/>
      <c r="S9" s="1655"/>
      <c r="T9" s="1655"/>
      <c r="U9" s="1655"/>
      <c r="V9" s="733"/>
      <c r="W9" s="733"/>
      <c r="X9" s="733"/>
      <c r="Y9" s="733"/>
      <c r="Z9" s="733"/>
      <c r="AA9" s="733"/>
      <c r="AB9" s="733"/>
      <c r="AC9" s="733"/>
      <c r="AD9" s="733"/>
      <c r="AE9" s="733"/>
      <c r="AF9" s="733"/>
      <c r="AG9" s="733"/>
      <c r="AH9" s="733"/>
      <c r="AI9" s="733"/>
      <c r="AJ9" s="733"/>
      <c r="AK9" s="733"/>
      <c r="AL9" s="733"/>
      <c r="AM9" s="733"/>
      <c r="AN9" s="733"/>
      <c r="AO9" s="733"/>
      <c r="AP9" s="733"/>
      <c r="AQ9" s="733"/>
      <c r="AR9" s="733"/>
      <c r="AS9" s="733"/>
      <c r="AT9" s="733"/>
      <c r="AU9" s="733"/>
      <c r="AV9" s="733"/>
      <c r="AW9" s="733"/>
      <c r="AX9" s="733"/>
      <c r="AY9" s="733"/>
      <c r="AZ9" s="733"/>
      <c r="BA9" s="733"/>
    </row>
    <row r="10" spans="1:53" ht="21.75" customHeight="1">
      <c r="A10" s="693">
        <v>3</v>
      </c>
      <c r="B10" s="694" t="s">
        <v>249</v>
      </c>
      <c r="C10" s="695"/>
      <c r="D10" s="696"/>
      <c r="E10" s="696"/>
      <c r="F10" s="696"/>
      <c r="G10" s="696"/>
      <c r="H10" s="696"/>
      <c r="I10" s="696"/>
      <c r="J10" s="696"/>
      <c r="K10" s="696"/>
      <c r="L10" s="253" t="s">
        <v>268</v>
      </c>
      <c r="M10" s="254"/>
      <c r="O10" s="733"/>
      <c r="P10" s="733"/>
      <c r="Q10" s="733"/>
      <c r="R10" s="733"/>
      <c r="S10" s="733"/>
      <c r="T10" s="733"/>
      <c r="U10" s="733"/>
      <c r="V10" s="733"/>
      <c r="W10" s="733"/>
      <c r="X10" s="733"/>
      <c r="Y10" s="733"/>
      <c r="Z10" s="733"/>
      <c r="AA10" s="733"/>
      <c r="AB10" s="733"/>
      <c r="AC10" s="733"/>
      <c r="AD10" s="733"/>
      <c r="AE10" s="733"/>
      <c r="AF10" s="733"/>
      <c r="AG10" s="733"/>
      <c r="AH10" s="733"/>
      <c r="AI10" s="733"/>
      <c r="AJ10" s="733"/>
      <c r="AK10" s="733"/>
      <c r="AL10" s="733"/>
      <c r="AM10" s="733"/>
      <c r="AN10" s="733"/>
      <c r="AO10" s="733"/>
      <c r="AP10" s="733"/>
      <c r="AQ10" s="733"/>
      <c r="AR10" s="733"/>
      <c r="AS10" s="733"/>
      <c r="AT10" s="733"/>
      <c r="AU10" s="733"/>
      <c r="AV10" s="733"/>
      <c r="AW10" s="733"/>
      <c r="AX10" s="733"/>
      <c r="AY10" s="733"/>
      <c r="AZ10" s="733"/>
      <c r="BA10" s="733"/>
    </row>
    <row r="11" spans="1:53" ht="30" customHeight="1">
      <c r="A11" s="697"/>
      <c r="B11" s="256" t="s">
        <v>245</v>
      </c>
      <c r="C11" s="742" t="s">
        <v>293</v>
      </c>
      <c r="D11" s="743"/>
      <c r="E11" s="743"/>
      <c r="F11" s="743"/>
      <c r="G11" s="743"/>
      <c r="H11" s="743"/>
      <c r="I11" s="743"/>
      <c r="J11" s="743"/>
      <c r="K11" s="744"/>
      <c r="L11" s="253" t="s">
        <v>268</v>
      </c>
      <c r="M11" s="254"/>
    </row>
    <row r="12" spans="1:53" ht="76.5" customHeight="1">
      <c r="A12" s="697"/>
      <c r="B12" s="256" t="s">
        <v>248</v>
      </c>
      <c r="C12" s="750" t="s">
        <v>981</v>
      </c>
      <c r="D12" s="751"/>
      <c r="E12" s="751"/>
      <c r="F12" s="751"/>
      <c r="G12" s="751"/>
      <c r="H12" s="751"/>
      <c r="I12" s="751"/>
      <c r="J12" s="751"/>
      <c r="K12" s="752"/>
      <c r="L12" s="253" t="s">
        <v>268</v>
      </c>
      <c r="M12" s="254"/>
    </row>
    <row r="13" spans="1:53" ht="21.75" customHeight="1">
      <c r="A13" s="697"/>
      <c r="B13" s="256" t="s">
        <v>273</v>
      </c>
      <c r="C13" s="736" t="s">
        <v>724</v>
      </c>
      <c r="D13" s="737"/>
      <c r="E13" s="737"/>
      <c r="F13" s="737"/>
      <c r="G13" s="737"/>
      <c r="H13" s="737"/>
      <c r="I13" s="737"/>
      <c r="J13" s="737"/>
      <c r="K13" s="738"/>
      <c r="L13" s="253" t="s">
        <v>268</v>
      </c>
      <c r="M13" s="254"/>
    </row>
    <row r="14" spans="1:53" ht="21.75" customHeight="1">
      <c r="A14" s="697"/>
      <c r="B14" s="256" t="s">
        <v>274</v>
      </c>
      <c r="C14" s="756" t="s">
        <v>982</v>
      </c>
      <c r="D14" s="757"/>
      <c r="E14" s="757"/>
      <c r="F14" s="757"/>
      <c r="G14" s="757"/>
      <c r="H14" s="757"/>
      <c r="I14" s="757"/>
      <c r="J14" s="757"/>
      <c r="K14" s="758"/>
      <c r="L14" s="253" t="s">
        <v>268</v>
      </c>
      <c r="M14" s="254"/>
    </row>
    <row r="15" spans="1:53" ht="30" customHeight="1">
      <c r="A15" s="697"/>
      <c r="B15" s="256" t="s">
        <v>250</v>
      </c>
      <c r="C15" s="750" t="s">
        <v>983</v>
      </c>
      <c r="D15" s="757"/>
      <c r="E15" s="757"/>
      <c r="F15" s="757"/>
      <c r="G15" s="757"/>
      <c r="H15" s="757"/>
      <c r="I15" s="757"/>
      <c r="J15" s="757"/>
      <c r="K15" s="758"/>
      <c r="L15" s="253" t="s">
        <v>268</v>
      </c>
      <c r="M15" s="254"/>
    </row>
    <row r="16" spans="1:53" ht="21.75" customHeight="1">
      <c r="A16" s="697"/>
      <c r="B16" s="256" t="s">
        <v>275</v>
      </c>
      <c r="C16" s="258" t="s">
        <v>727</v>
      </c>
      <c r="D16" s="252"/>
      <c r="E16" s="255"/>
      <c r="F16" s="255"/>
      <c r="G16" s="255"/>
      <c r="H16" s="255"/>
      <c r="I16" s="255"/>
      <c r="J16" s="255"/>
      <c r="K16" s="255"/>
      <c r="L16" s="253" t="s">
        <v>268</v>
      </c>
      <c r="M16" s="254"/>
      <c r="N16" s="323" t="s">
        <v>962</v>
      </c>
    </row>
    <row r="17" spans="1:22" ht="21.75" customHeight="1">
      <c r="A17" s="697"/>
      <c r="B17" s="256" t="s">
        <v>276</v>
      </c>
      <c r="C17" s="756" t="s">
        <v>734</v>
      </c>
      <c r="D17" s="757"/>
      <c r="E17" s="757"/>
      <c r="F17" s="757"/>
      <c r="G17" s="757"/>
      <c r="H17" s="757"/>
      <c r="I17" s="757"/>
      <c r="J17" s="757"/>
      <c r="K17" s="758"/>
      <c r="L17" s="253" t="s">
        <v>244</v>
      </c>
      <c r="M17" s="254"/>
    </row>
    <row r="18" spans="1:22" ht="28.5" customHeight="1">
      <c r="A18" s="697"/>
      <c r="B18" s="1649" t="s">
        <v>277</v>
      </c>
      <c r="C18" s="750" t="s">
        <v>984</v>
      </c>
      <c r="D18" s="751"/>
      <c r="E18" s="751"/>
      <c r="F18" s="751"/>
      <c r="G18" s="751"/>
      <c r="H18" s="751"/>
      <c r="I18" s="751"/>
      <c r="J18" s="751"/>
      <c r="K18" s="752"/>
      <c r="L18" s="266" t="s">
        <v>244</v>
      </c>
      <c r="M18" s="1656"/>
      <c r="N18" s="323"/>
      <c r="O18" s="323"/>
      <c r="P18" s="323"/>
      <c r="Q18" s="323"/>
      <c r="R18" s="323"/>
      <c r="S18" s="323"/>
      <c r="T18" s="323"/>
      <c r="U18" s="323"/>
      <c r="V18" s="323"/>
    </row>
    <row r="19" spans="1:22" ht="30" customHeight="1">
      <c r="A19" s="697"/>
      <c r="B19" s="1649" t="s">
        <v>278</v>
      </c>
      <c r="C19" s="750" t="s">
        <v>738</v>
      </c>
      <c r="D19" s="751"/>
      <c r="E19" s="751"/>
      <c r="F19" s="751"/>
      <c r="G19" s="751"/>
      <c r="H19" s="751"/>
      <c r="I19" s="751"/>
      <c r="J19" s="751"/>
      <c r="K19" s="752"/>
      <c r="L19" s="266" t="s">
        <v>114</v>
      </c>
      <c r="M19" s="1656"/>
      <c r="N19" s="323"/>
      <c r="O19" s="323"/>
      <c r="P19" s="323"/>
      <c r="Q19" s="323"/>
      <c r="R19" s="323"/>
      <c r="S19" s="323"/>
      <c r="T19" s="323"/>
      <c r="U19" s="323"/>
      <c r="V19" s="323"/>
    </row>
    <row r="20" spans="1:22" ht="30" customHeight="1">
      <c r="A20" s="698"/>
      <c r="B20" s="1649" t="s">
        <v>977</v>
      </c>
      <c r="C20" s="750" t="s">
        <v>978</v>
      </c>
      <c r="D20" s="751"/>
      <c r="E20" s="751"/>
      <c r="F20" s="751"/>
      <c r="G20" s="751"/>
      <c r="H20" s="751"/>
      <c r="I20" s="751"/>
      <c r="J20" s="751"/>
      <c r="K20" s="752"/>
      <c r="L20" s="266" t="s">
        <v>66</v>
      </c>
      <c r="M20" s="1656"/>
      <c r="N20" s="1657" t="s">
        <v>979</v>
      </c>
      <c r="O20" s="1658"/>
      <c r="P20" s="1658"/>
      <c r="Q20" s="1658"/>
      <c r="R20" s="1658"/>
      <c r="S20" s="1658"/>
      <c r="T20" s="1658"/>
      <c r="U20" s="1658"/>
      <c r="V20" s="1658"/>
    </row>
    <row r="21" spans="1:22" ht="21.75" customHeight="1">
      <c r="A21" s="691">
        <v>4</v>
      </c>
      <c r="B21" s="1659" t="s">
        <v>251</v>
      </c>
      <c r="C21" s="1660"/>
      <c r="D21" s="1660"/>
      <c r="E21" s="1660"/>
      <c r="F21" s="1660"/>
      <c r="G21" s="1660"/>
      <c r="H21" s="1660"/>
      <c r="I21" s="1660"/>
      <c r="J21" s="1660"/>
      <c r="K21" s="1660"/>
      <c r="L21" s="1661" t="s">
        <v>244</v>
      </c>
      <c r="M21" s="1662"/>
      <c r="N21" s="323"/>
      <c r="O21" s="323"/>
      <c r="P21" s="323"/>
      <c r="Q21" s="323"/>
      <c r="R21" s="323"/>
      <c r="S21" s="323"/>
      <c r="T21" s="323"/>
      <c r="U21" s="323"/>
      <c r="V21" s="323"/>
    </row>
    <row r="22" spans="1:22" ht="21.75" customHeight="1">
      <c r="A22" s="697"/>
      <c r="B22" s="1649" t="s">
        <v>271</v>
      </c>
      <c r="C22" s="756" t="s">
        <v>252</v>
      </c>
      <c r="D22" s="757"/>
      <c r="E22" s="757"/>
      <c r="F22" s="757"/>
      <c r="G22" s="757"/>
      <c r="H22" s="757"/>
      <c r="I22" s="757"/>
      <c r="J22" s="757"/>
      <c r="K22" s="758"/>
      <c r="L22" s="266" t="s">
        <v>268</v>
      </c>
      <c r="M22" s="1656"/>
      <c r="N22" s="323"/>
      <c r="O22" s="323"/>
      <c r="P22" s="323"/>
      <c r="Q22" s="323"/>
      <c r="R22" s="323"/>
      <c r="S22" s="323"/>
      <c r="T22" s="323"/>
      <c r="U22" s="323"/>
      <c r="V22" s="323"/>
    </row>
    <row r="23" spans="1:22" ht="21.75" customHeight="1">
      <c r="A23" s="698"/>
      <c r="B23" s="256" t="s">
        <v>272</v>
      </c>
      <c r="C23" s="736" t="s">
        <v>739</v>
      </c>
      <c r="D23" s="737"/>
      <c r="E23" s="737"/>
      <c r="F23" s="737"/>
      <c r="G23" s="737"/>
      <c r="H23" s="737"/>
      <c r="I23" s="737"/>
      <c r="J23" s="737"/>
      <c r="K23" s="738"/>
      <c r="L23" s="253" t="s">
        <v>244</v>
      </c>
      <c r="M23" s="254"/>
    </row>
    <row r="24" spans="1:22" s="259" customFormat="1" ht="21.75" customHeight="1">
      <c r="A24" s="691">
        <v>5</v>
      </c>
      <c r="B24" s="701" t="s">
        <v>253</v>
      </c>
      <c r="C24" s="696"/>
      <c r="D24" s="696"/>
      <c r="E24" s="696"/>
      <c r="F24" s="696"/>
      <c r="G24" s="696"/>
      <c r="H24" s="696"/>
      <c r="I24" s="696"/>
      <c r="J24" s="696"/>
      <c r="K24" s="702"/>
      <c r="L24" s="253" t="s">
        <v>268</v>
      </c>
      <c r="M24" s="254"/>
    </row>
    <row r="25" spans="1:22" s="259" customFormat="1" ht="21.75" customHeight="1">
      <c r="A25" s="699"/>
      <c r="B25" s="260" t="s">
        <v>270</v>
      </c>
      <c r="C25" s="249" t="s">
        <v>254</v>
      </c>
      <c r="D25" s="249"/>
      <c r="E25" s="249"/>
      <c r="F25" s="249"/>
      <c r="G25" s="249"/>
      <c r="H25" s="249"/>
      <c r="I25" s="249"/>
      <c r="J25" s="249"/>
      <c r="K25" s="261"/>
      <c r="L25" s="250"/>
      <c r="M25" s="251"/>
    </row>
    <row r="26" spans="1:22" ht="21.75" customHeight="1">
      <c r="A26" s="700"/>
      <c r="B26" s="262"/>
      <c r="C26" s="263" t="s">
        <v>279</v>
      </c>
      <c r="D26" s="736" t="s">
        <v>740</v>
      </c>
      <c r="E26" s="737"/>
      <c r="F26" s="737"/>
      <c r="G26" s="737"/>
      <c r="H26" s="737"/>
      <c r="I26" s="737"/>
      <c r="J26" s="737"/>
      <c r="K26" s="738"/>
      <c r="L26" s="253" t="s">
        <v>268</v>
      </c>
      <c r="M26" s="254"/>
    </row>
    <row r="27" spans="1:22" ht="21.75" customHeight="1">
      <c r="A27" s="700"/>
      <c r="B27" s="262"/>
      <c r="C27" s="263" t="s">
        <v>280</v>
      </c>
      <c r="D27" s="252" t="s">
        <v>255</v>
      </c>
      <c r="E27" s="255"/>
      <c r="F27" s="255"/>
      <c r="G27" s="255"/>
      <c r="H27" s="255"/>
      <c r="I27" s="255"/>
      <c r="J27" s="255"/>
      <c r="K27" s="255"/>
      <c r="L27" s="253" t="s">
        <v>244</v>
      </c>
      <c r="M27" s="254"/>
    </row>
    <row r="28" spans="1:22" ht="21.75" customHeight="1">
      <c r="A28" s="700"/>
      <c r="B28" s="262"/>
      <c r="C28" s="263" t="s">
        <v>281</v>
      </c>
      <c r="D28" s="252" t="s">
        <v>256</v>
      </c>
      <c r="E28" s="255"/>
      <c r="F28" s="255"/>
      <c r="G28" s="255"/>
      <c r="H28" s="255"/>
      <c r="I28" s="255"/>
      <c r="J28" s="255"/>
      <c r="K28" s="255"/>
      <c r="L28" s="253" t="s">
        <v>282</v>
      </c>
      <c r="M28" s="254"/>
    </row>
    <row r="29" spans="1:22" ht="21.75" customHeight="1">
      <c r="A29" s="700"/>
      <c r="B29" s="262"/>
      <c r="C29" s="263" t="s">
        <v>283</v>
      </c>
      <c r="D29" s="252" t="s">
        <v>257</v>
      </c>
      <c r="E29" s="255"/>
      <c r="F29" s="255"/>
      <c r="G29" s="255"/>
      <c r="H29" s="255"/>
      <c r="I29" s="255"/>
      <c r="J29" s="255"/>
      <c r="K29" s="255"/>
      <c r="L29" s="253" t="s">
        <v>284</v>
      </c>
      <c r="M29" s="254"/>
    </row>
    <row r="30" spans="1:22" ht="21.75" customHeight="1">
      <c r="A30" s="700"/>
      <c r="B30" s="262"/>
      <c r="C30" s="263" t="s">
        <v>285</v>
      </c>
      <c r="D30" s="252" t="s">
        <v>258</v>
      </c>
      <c r="E30" s="255"/>
      <c r="F30" s="255"/>
      <c r="G30" s="255"/>
      <c r="H30" s="255"/>
      <c r="I30" s="255"/>
      <c r="J30" s="255"/>
      <c r="K30" s="255"/>
      <c r="L30" s="253" t="s">
        <v>55</v>
      </c>
      <c r="M30" s="254"/>
    </row>
    <row r="31" spans="1:22" ht="21.75" customHeight="1">
      <c r="A31" s="700"/>
      <c r="B31" s="262"/>
      <c r="C31" s="263" t="s">
        <v>286</v>
      </c>
      <c r="D31" s="252" t="s">
        <v>259</v>
      </c>
      <c r="E31" s="255"/>
      <c r="F31" s="255"/>
      <c r="G31" s="255"/>
      <c r="H31" s="255"/>
      <c r="I31" s="255"/>
      <c r="J31" s="255"/>
      <c r="K31" s="255"/>
      <c r="L31" s="253" t="s">
        <v>282</v>
      </c>
      <c r="M31" s="254"/>
    </row>
    <row r="32" spans="1:22" ht="21.75" customHeight="1">
      <c r="A32" s="700"/>
      <c r="B32" s="262"/>
      <c r="C32" s="263" t="s">
        <v>287</v>
      </c>
      <c r="D32" s="264" t="s">
        <v>840</v>
      </c>
      <c r="E32" s="255"/>
      <c r="F32" s="255"/>
      <c r="G32" s="255"/>
      <c r="H32" s="255"/>
      <c r="I32" s="255"/>
      <c r="J32" s="255"/>
      <c r="K32" s="255"/>
      <c r="L32" s="253" t="s">
        <v>282</v>
      </c>
      <c r="M32" s="254"/>
    </row>
    <row r="33" spans="1:13" ht="21.75" customHeight="1">
      <c r="A33" s="700"/>
      <c r="B33" s="262"/>
      <c r="C33" s="263" t="s">
        <v>288</v>
      </c>
      <c r="D33" s="753" t="s">
        <v>260</v>
      </c>
      <c r="E33" s="754"/>
      <c r="F33" s="754"/>
      <c r="G33" s="754"/>
      <c r="H33" s="754"/>
      <c r="I33" s="754"/>
      <c r="J33" s="754"/>
      <c r="K33" s="755"/>
      <c r="L33" s="253" t="s">
        <v>282</v>
      </c>
      <c r="M33" s="254"/>
    </row>
    <row r="34" spans="1:13" ht="21.75" customHeight="1">
      <c r="A34" s="700"/>
      <c r="B34" s="262"/>
      <c r="C34" s="263" t="s">
        <v>261</v>
      </c>
      <c r="D34" s="264" t="s">
        <v>262</v>
      </c>
      <c r="E34" s="265"/>
      <c r="F34" s="265"/>
      <c r="G34" s="265"/>
      <c r="H34" s="265"/>
      <c r="I34" s="265"/>
      <c r="J34" s="265"/>
      <c r="K34" s="265"/>
      <c r="L34" s="266" t="s">
        <v>282</v>
      </c>
      <c r="M34" s="254"/>
    </row>
    <row r="35" spans="1:13" ht="21.75" customHeight="1">
      <c r="A35" s="700"/>
      <c r="B35" s="267"/>
      <c r="C35" s="263" t="s">
        <v>289</v>
      </c>
      <c r="D35" s="252" t="s">
        <v>294</v>
      </c>
      <c r="E35" s="255"/>
      <c r="F35" s="255"/>
      <c r="G35" s="255"/>
      <c r="H35" s="255"/>
      <c r="I35" s="255"/>
      <c r="J35" s="255"/>
      <c r="K35" s="255"/>
      <c r="L35" s="253" t="s">
        <v>268</v>
      </c>
      <c r="M35" s="254"/>
    </row>
    <row r="36" spans="1:13" ht="21.75" customHeight="1">
      <c r="A36" s="699"/>
      <c r="B36" s="268" t="s">
        <v>272</v>
      </c>
      <c r="C36" s="255" t="s">
        <v>263</v>
      </c>
      <c r="D36" s="255"/>
      <c r="E36" s="255"/>
      <c r="F36" s="255"/>
      <c r="G36" s="255"/>
      <c r="H36" s="255"/>
      <c r="I36" s="255"/>
      <c r="J36" s="255"/>
      <c r="K36" s="255"/>
      <c r="L36" s="253"/>
      <c r="M36" s="254"/>
    </row>
    <row r="37" spans="1:13" ht="21.75" customHeight="1">
      <c r="A37" s="700"/>
      <c r="B37" s="262"/>
      <c r="C37" s="263" t="s">
        <v>290</v>
      </c>
      <c r="D37" s="252" t="s">
        <v>264</v>
      </c>
      <c r="E37" s="255"/>
      <c r="F37" s="255"/>
      <c r="G37" s="255"/>
      <c r="H37" s="255"/>
      <c r="I37" s="255"/>
      <c r="J37" s="255"/>
      <c r="K37" s="255"/>
      <c r="L37" s="253" t="s">
        <v>282</v>
      </c>
      <c r="M37" s="254"/>
    </row>
    <row r="38" spans="1:13" ht="21.75" customHeight="1">
      <c r="A38" s="700"/>
      <c r="B38" s="262"/>
      <c r="C38" s="263" t="s">
        <v>280</v>
      </c>
      <c r="D38" s="252" t="s">
        <v>265</v>
      </c>
      <c r="E38" s="255"/>
      <c r="F38" s="255"/>
      <c r="G38" s="255"/>
      <c r="H38" s="255"/>
      <c r="I38" s="255"/>
      <c r="J38" s="255"/>
      <c r="K38" s="255"/>
      <c r="L38" s="253" t="s">
        <v>55</v>
      </c>
      <c r="M38" s="254"/>
    </row>
    <row r="39" spans="1:13" ht="21.75" customHeight="1">
      <c r="A39" s="700"/>
      <c r="B39" s="262"/>
      <c r="C39" s="263" t="s">
        <v>291</v>
      </c>
      <c r="D39" s="252" t="s">
        <v>266</v>
      </c>
      <c r="E39" s="255"/>
      <c r="F39" s="255"/>
      <c r="G39" s="255"/>
      <c r="H39" s="255"/>
      <c r="I39" s="255"/>
      <c r="J39" s="255"/>
      <c r="K39" s="255"/>
      <c r="L39" s="253" t="s">
        <v>282</v>
      </c>
      <c r="M39" s="254"/>
    </row>
    <row r="40" spans="1:13" ht="21.75" customHeight="1" thickBot="1">
      <c r="A40" s="703"/>
      <c r="B40" s="269"/>
      <c r="C40" s="270" t="s">
        <v>283</v>
      </c>
      <c r="D40" s="271" t="s">
        <v>800</v>
      </c>
      <c r="E40" s="272"/>
      <c r="F40" s="272"/>
      <c r="G40" s="272"/>
      <c r="H40" s="272"/>
      <c r="I40" s="272"/>
      <c r="J40" s="272"/>
      <c r="K40" s="272"/>
      <c r="L40" s="273" t="s">
        <v>282</v>
      </c>
      <c r="M40" s="274"/>
    </row>
    <row r="41" spans="1:13" s="259" customFormat="1" ht="21" customHeight="1">
      <c r="A41" s="275" t="s">
        <v>741</v>
      </c>
      <c r="B41" s="275"/>
      <c r="C41" s="275"/>
      <c r="D41" s="275"/>
      <c r="E41" s="275"/>
      <c r="F41" s="275"/>
      <c r="G41" s="275"/>
      <c r="H41" s="275"/>
      <c r="I41" s="275"/>
      <c r="J41" s="275"/>
      <c r="K41" s="275"/>
      <c r="L41" s="276"/>
      <c r="M41" s="276"/>
    </row>
    <row r="42" spans="1:13" s="259" customFormat="1" ht="21" customHeight="1">
      <c r="A42" s="275" t="s">
        <v>742</v>
      </c>
      <c r="B42" s="275"/>
      <c r="C42" s="275"/>
      <c r="D42" s="275"/>
      <c r="E42" s="275"/>
      <c r="F42" s="275"/>
      <c r="G42" s="275"/>
      <c r="H42" s="275"/>
      <c r="I42" s="275"/>
      <c r="J42" s="275"/>
      <c r="K42" s="275"/>
      <c r="L42" s="276"/>
      <c r="M42" s="276"/>
    </row>
    <row r="43" spans="1:13" ht="36" customHeight="1">
      <c r="A43" s="748" t="s">
        <v>973</v>
      </c>
      <c r="B43" s="748"/>
      <c r="C43" s="748"/>
      <c r="D43" s="748"/>
      <c r="E43" s="748"/>
      <c r="F43" s="748"/>
      <c r="G43" s="748"/>
      <c r="H43" s="748"/>
      <c r="I43" s="748"/>
      <c r="J43" s="748"/>
      <c r="K43" s="748"/>
      <c r="L43" s="748"/>
      <c r="M43" s="748"/>
    </row>
    <row r="44" spans="1:13" ht="16.5" customHeight="1">
      <c r="A44" s="749"/>
      <c r="B44" s="749"/>
      <c r="C44" s="749"/>
      <c r="D44" s="749"/>
      <c r="E44" s="749"/>
      <c r="F44" s="749"/>
      <c r="G44" s="749"/>
      <c r="H44" s="749"/>
      <c r="I44" s="749"/>
      <c r="J44" s="749"/>
      <c r="K44" s="749"/>
      <c r="L44" s="749"/>
      <c r="M44" s="749"/>
    </row>
  </sheetData>
  <mergeCells count="22">
    <mergeCell ref="N6:U9"/>
    <mergeCell ref="A43:M43"/>
    <mergeCell ref="A44:M44"/>
    <mergeCell ref="C19:K19"/>
    <mergeCell ref="C18:K18"/>
    <mergeCell ref="D33:K33"/>
    <mergeCell ref="C17:K17"/>
    <mergeCell ref="C22:K22"/>
    <mergeCell ref="C23:K23"/>
    <mergeCell ref="D26:K26"/>
    <mergeCell ref="C14:K14"/>
    <mergeCell ref="C15:K15"/>
    <mergeCell ref="C20:K20"/>
    <mergeCell ref="N20:V20"/>
    <mergeCell ref="A1:M1"/>
    <mergeCell ref="C13:K13"/>
    <mergeCell ref="B2:K2"/>
    <mergeCell ref="C11:K11"/>
    <mergeCell ref="C12:K12"/>
    <mergeCell ref="C4:K4"/>
    <mergeCell ref="C6:K6"/>
    <mergeCell ref="C5:K5"/>
  </mergeCells>
  <phoneticPr fontId="2"/>
  <dataValidations count="1">
    <dataValidation type="list" allowBlank="1" showInputMessage="1" showErrorMessage="1" sqref="JB5:JB6 SX5:SX6 ACT5:ACT6 AMP5:AMP6 AWL5:AWL6 BGH5:BGH6 BQD5:BQD6 BZZ5:BZZ6 CJV5:CJV6 CTR5:CTR6 DDN5:DDN6 DNJ5:DNJ6 DXF5:DXF6 EHB5:EHB6 EQX5:EQX6 FAT5:FAT6 FKP5:FKP6 FUL5:FUL6 GEH5:GEH6 GOD5:GOD6 GXZ5:GXZ6 HHV5:HHV6 HRR5:HRR6 IBN5:IBN6 ILJ5:ILJ6 IVF5:IVF6 JFB5:JFB6 JOX5:JOX6 JYT5:JYT6 KIP5:KIP6 KSL5:KSL6 LCH5:LCH6 LMD5:LMD6 LVZ5:LVZ6 MFV5:MFV6 MPR5:MPR6 MZN5:MZN6 NJJ5:NJJ6 NTF5:NTF6 ODB5:ODB6 OMX5:OMX6 OWT5:OWT6 PGP5:PGP6 PQL5:PQL6 QAH5:QAH6 QKD5:QKD6 QTZ5:QTZ6 RDV5:RDV6 RNR5:RNR6 RXN5:RXN6 SHJ5:SHJ6 SRF5:SRF6 TBB5:TBB6 TKX5:TKX6 TUT5:TUT6 UEP5:UEP6 UOL5:UOL6 UYH5:UYH6 VID5:VID6 VRZ5:VRZ6 WBV5:WBV6 WLR5:WLR6 WVN5:WVN6">
      <formula1>"○"</formula1>
    </dataValidation>
  </dataValidations>
  <printOptions horizontalCentered="1" verticalCentered="1"/>
  <pageMargins left="0.70866141732283472" right="0.70866141732283472" top="0.39370078740157483" bottom="0.39370078740157483" header="0.31496062992125984" footer="0.31496062992125984"/>
  <pageSetup paperSize="9" scale="76"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158"/>
  <sheetViews>
    <sheetView view="pageBreakPreview" zoomScaleNormal="100" zoomScaleSheetLayoutView="100" workbookViewId="0">
      <selection activeCell="M6" sqref="M6:Z9"/>
    </sheetView>
  </sheetViews>
  <sheetFormatPr defaultRowHeight="10.5"/>
  <cols>
    <col min="1" max="1" width="0.875" style="335" customWidth="1"/>
    <col min="2" max="2" width="3.625" style="335" customWidth="1"/>
    <col min="3" max="3" width="5" style="335" customWidth="1"/>
    <col min="4" max="4" width="4.375" style="335" customWidth="1"/>
    <col min="5" max="5" width="2.75" style="335" customWidth="1"/>
    <col min="6" max="6" width="3.625" style="335" customWidth="1"/>
    <col min="7" max="7" width="2.875" style="335" bestFit="1" customWidth="1"/>
    <col min="8" max="8" width="3.625" style="335" customWidth="1"/>
    <col min="9" max="9" width="2.875" style="335" bestFit="1" customWidth="1"/>
    <col min="10" max="10" width="3.625" style="335" customWidth="1"/>
    <col min="11" max="11" width="4.5" style="335" customWidth="1"/>
    <col min="12" max="16" width="3.625" style="335" customWidth="1"/>
    <col min="17" max="18" width="2.875" style="335" bestFit="1" customWidth="1"/>
    <col min="19" max="19" width="3.625" style="335" customWidth="1"/>
    <col min="20" max="20" width="2.875" style="335" bestFit="1" customWidth="1"/>
    <col min="21" max="23" width="3.625" style="335" customWidth="1"/>
    <col min="24" max="24" width="2.375" style="335" customWidth="1"/>
    <col min="25" max="25" width="3.625" style="335" customWidth="1"/>
    <col min="26" max="26" width="2.5" style="335" customWidth="1"/>
    <col min="27" max="27" width="0.875" style="335" customWidth="1"/>
    <col min="28" max="16384" width="9" style="335"/>
  </cols>
  <sheetData>
    <row r="1" spans="2:26" ht="15" customHeight="1"/>
    <row r="2" spans="2:26" ht="25.5" customHeight="1">
      <c r="B2" s="1055" t="s">
        <v>390</v>
      </c>
      <c r="C2" s="1055"/>
      <c r="D2" s="1055"/>
      <c r="E2" s="1055"/>
      <c r="F2" s="1055"/>
      <c r="G2" s="1055"/>
      <c r="H2" s="1055"/>
      <c r="I2" s="1055"/>
      <c r="J2" s="1055"/>
      <c r="K2" s="1055"/>
      <c r="L2" s="1055"/>
      <c r="M2" s="1055"/>
      <c r="N2" s="1055"/>
      <c r="O2" s="1055"/>
      <c r="P2" s="1055"/>
      <c r="Q2" s="1055"/>
      <c r="R2" s="1055"/>
      <c r="S2" s="1055"/>
      <c r="T2" s="1055"/>
      <c r="U2" s="1055"/>
      <c r="V2" s="1055"/>
      <c r="W2" s="1055"/>
      <c r="X2" s="1055"/>
      <c r="Y2" s="1055"/>
      <c r="Z2" s="1055"/>
    </row>
    <row r="3" spans="2:26" ht="15.75" customHeight="1"/>
    <row r="4" spans="2:26" ht="26.25" customHeight="1">
      <c r="B4" s="981" t="s">
        <v>391</v>
      </c>
      <c r="C4" s="981"/>
      <c r="D4" s="982"/>
      <c r="E4" s="982"/>
      <c r="F4" s="982"/>
      <c r="G4" s="982"/>
      <c r="H4" s="982"/>
      <c r="I4" s="981" t="s">
        <v>392</v>
      </c>
      <c r="J4" s="981"/>
      <c r="K4" s="982"/>
      <c r="L4" s="982"/>
      <c r="M4" s="982"/>
      <c r="N4" s="982"/>
      <c r="O4" s="982"/>
      <c r="P4" s="981" t="s">
        <v>393</v>
      </c>
      <c r="Q4" s="981"/>
      <c r="R4" s="982"/>
      <c r="S4" s="982"/>
      <c r="T4" s="982"/>
      <c r="U4" s="982"/>
      <c r="V4" s="982"/>
      <c r="W4" s="336" t="s">
        <v>394</v>
      </c>
      <c r="X4" s="337" t="s">
        <v>395</v>
      </c>
      <c r="Y4" s="338"/>
      <c r="Z4" s="339" t="s">
        <v>396</v>
      </c>
    </row>
    <row r="5" spans="2:26" ht="26.25" customHeight="1">
      <c r="B5" s="1056" t="s">
        <v>397</v>
      </c>
      <c r="C5" s="1056"/>
      <c r="D5" s="982"/>
      <c r="E5" s="982"/>
      <c r="F5" s="982"/>
      <c r="G5" s="982"/>
      <c r="H5" s="982"/>
      <c r="I5" s="982"/>
      <c r="J5" s="982"/>
      <c r="K5" s="982"/>
      <c r="L5" s="982"/>
      <c r="M5" s="982"/>
      <c r="N5" s="1057" t="s">
        <v>398</v>
      </c>
      <c r="O5" s="1058"/>
      <c r="P5" s="982"/>
      <c r="Q5" s="982"/>
      <c r="R5" s="982"/>
      <c r="S5" s="982"/>
      <c r="T5" s="982"/>
      <c r="U5" s="982"/>
      <c r="V5" s="982"/>
      <c r="W5" s="982"/>
      <c r="X5" s="982"/>
      <c r="Y5" s="982"/>
      <c r="Z5" s="982"/>
    </row>
    <row r="6" spans="2:26">
      <c r="B6" s="1045" t="s">
        <v>399</v>
      </c>
      <c r="C6" s="1046"/>
      <c r="D6" s="340" t="s">
        <v>400</v>
      </c>
      <c r="E6" s="341"/>
      <c r="F6" s="341"/>
      <c r="G6" s="341"/>
      <c r="H6" s="341"/>
      <c r="I6" s="341"/>
      <c r="J6" s="341"/>
      <c r="K6" s="341"/>
      <c r="L6" s="341"/>
      <c r="M6" s="342"/>
      <c r="N6" s="343" t="s">
        <v>401</v>
      </c>
      <c r="O6" s="344"/>
      <c r="P6" s="344"/>
      <c r="Q6" s="344"/>
      <c r="R6" s="344"/>
      <c r="S6" s="344"/>
      <c r="T6" s="344"/>
      <c r="U6" s="344"/>
      <c r="V6" s="344"/>
      <c r="W6" s="344"/>
      <c r="X6" s="344"/>
      <c r="Y6" s="344"/>
      <c r="Z6" s="345"/>
    </row>
    <row r="7" spans="2:26" ht="12.75" customHeight="1">
      <c r="B7" s="1047"/>
      <c r="C7" s="1048"/>
      <c r="D7" s="343" t="s">
        <v>402</v>
      </c>
      <c r="E7" s="346" t="s">
        <v>369</v>
      </c>
      <c r="F7" s="346"/>
      <c r="G7" s="346" t="s">
        <v>403</v>
      </c>
      <c r="H7" s="346"/>
      <c r="I7" s="346" t="s">
        <v>404</v>
      </c>
      <c r="J7" s="346"/>
      <c r="K7" s="346"/>
      <c r="L7" s="346"/>
      <c r="M7" s="347" t="s">
        <v>405</v>
      </c>
      <c r="N7" s="348" t="s">
        <v>406</v>
      </c>
      <c r="O7" s="346" t="s">
        <v>407</v>
      </c>
      <c r="P7" s="346"/>
      <c r="Q7" s="346" t="s">
        <v>369</v>
      </c>
      <c r="R7" s="346"/>
      <c r="S7" s="346" t="s">
        <v>403</v>
      </c>
      <c r="T7" s="346"/>
      <c r="U7" s="346" t="s">
        <v>408</v>
      </c>
      <c r="V7" s="346" t="s">
        <v>409</v>
      </c>
      <c r="W7" s="346"/>
      <c r="X7" s="346"/>
      <c r="Y7" s="346"/>
      <c r="Z7" s="347"/>
    </row>
    <row r="8" spans="2:26" ht="15" customHeight="1">
      <c r="B8" s="340"/>
      <c r="C8" s="341"/>
      <c r="D8" s="342"/>
      <c r="E8" s="977" t="s">
        <v>393</v>
      </c>
      <c r="F8" s="977"/>
      <c r="G8" s="977"/>
      <c r="H8" s="977"/>
      <c r="I8" s="977"/>
      <c r="J8" s="977"/>
      <c r="K8" s="981" t="s">
        <v>410</v>
      </c>
      <c r="L8" s="981"/>
      <c r="M8" s="981" t="s">
        <v>411</v>
      </c>
      <c r="N8" s="981"/>
      <c r="O8" s="349" t="s">
        <v>394</v>
      </c>
      <c r="P8" s="349" t="s">
        <v>412</v>
      </c>
      <c r="Q8" s="1049" t="s">
        <v>413</v>
      </c>
      <c r="R8" s="1050"/>
      <c r="S8" s="1050"/>
      <c r="T8" s="1050"/>
      <c r="U8" s="1050"/>
      <c r="V8" s="1050"/>
      <c r="W8" s="1050"/>
      <c r="X8" s="1050"/>
      <c r="Y8" s="1050"/>
      <c r="Z8" s="1051"/>
    </row>
    <row r="9" spans="2:26" ht="15" customHeight="1">
      <c r="B9" s="1030" t="s">
        <v>414</v>
      </c>
      <c r="C9" s="1031"/>
      <c r="D9" s="1053"/>
      <c r="E9" s="983"/>
      <c r="F9" s="983"/>
      <c r="G9" s="983"/>
      <c r="H9" s="983"/>
      <c r="I9" s="983"/>
      <c r="J9" s="983"/>
      <c r="K9" s="1054"/>
      <c r="L9" s="1054"/>
      <c r="M9" s="983"/>
      <c r="N9" s="983"/>
      <c r="O9" s="336"/>
      <c r="P9" s="336"/>
      <c r="Q9" s="343"/>
      <c r="R9" s="344"/>
      <c r="S9" s="344"/>
      <c r="T9" s="344" t="s">
        <v>369</v>
      </c>
      <c r="U9" s="344"/>
      <c r="V9" s="344" t="s">
        <v>415</v>
      </c>
      <c r="W9" s="344"/>
      <c r="X9" s="344"/>
      <c r="Y9" s="344"/>
      <c r="Z9" s="345"/>
    </row>
    <row r="10" spans="2:26" ht="15" customHeight="1">
      <c r="B10" s="348"/>
      <c r="C10" s="346"/>
      <c r="D10" s="347"/>
      <c r="E10" s="983"/>
      <c r="F10" s="983"/>
      <c r="G10" s="983"/>
      <c r="H10" s="983"/>
      <c r="I10" s="983"/>
      <c r="J10" s="983"/>
      <c r="K10" s="1054"/>
      <c r="L10" s="1054"/>
      <c r="M10" s="983"/>
      <c r="N10" s="983"/>
      <c r="O10" s="336"/>
      <c r="P10" s="336"/>
      <c r="Q10" s="348"/>
      <c r="R10" s="1032"/>
      <c r="S10" s="1032"/>
      <c r="T10" s="1032"/>
      <c r="U10" s="1032"/>
      <c r="V10" s="1032"/>
      <c r="W10" s="1032"/>
      <c r="X10" s="1032"/>
      <c r="Y10" s="346" t="s">
        <v>416</v>
      </c>
      <c r="Z10" s="347"/>
    </row>
    <row r="11" spans="2:26" ht="16.5" customHeight="1">
      <c r="B11" s="350" t="s">
        <v>417</v>
      </c>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9"/>
    </row>
    <row r="12" spans="2:26" ht="17.25" customHeight="1">
      <c r="B12" s="981" t="s">
        <v>418</v>
      </c>
      <c r="C12" s="981"/>
      <c r="D12" s="981"/>
      <c r="E12" s="981"/>
      <c r="F12" s="981"/>
      <c r="G12" s="351" t="s">
        <v>419</v>
      </c>
      <c r="H12" s="981" t="s">
        <v>420</v>
      </c>
      <c r="I12" s="981"/>
      <c r="J12" s="981"/>
      <c r="K12" s="981"/>
      <c r="L12" s="981"/>
      <c r="M12" s="981"/>
      <c r="N12" s="981" t="s">
        <v>421</v>
      </c>
      <c r="O12" s="981"/>
      <c r="P12" s="981"/>
      <c r="Q12" s="981"/>
      <c r="R12" s="981" t="s">
        <v>422</v>
      </c>
      <c r="S12" s="981"/>
      <c r="T12" s="981"/>
      <c r="U12" s="981"/>
      <c r="V12" s="1044" t="s">
        <v>423</v>
      </c>
      <c r="W12" s="1044"/>
      <c r="X12" s="1052" t="s">
        <v>424</v>
      </c>
      <c r="Y12" s="1052"/>
      <c r="Z12" s="1052"/>
    </row>
    <row r="13" spans="2:26" ht="15.95" customHeight="1">
      <c r="B13" s="981" t="s">
        <v>425</v>
      </c>
      <c r="C13" s="981"/>
      <c r="D13" s="982"/>
      <c r="E13" s="982"/>
      <c r="F13" s="982"/>
      <c r="G13" s="336"/>
      <c r="H13" s="983"/>
      <c r="I13" s="983"/>
      <c r="J13" s="983"/>
      <c r="K13" s="983"/>
      <c r="L13" s="983"/>
      <c r="M13" s="983"/>
      <c r="N13" s="983"/>
      <c r="O13" s="983"/>
      <c r="P13" s="983"/>
      <c r="Q13" s="983"/>
      <c r="R13" s="983"/>
      <c r="S13" s="983"/>
      <c r="T13" s="983"/>
      <c r="U13" s="983"/>
      <c r="V13" s="352" t="s">
        <v>426</v>
      </c>
      <c r="W13" s="353" t="s">
        <v>427</v>
      </c>
      <c r="X13" s="1040"/>
      <c r="Y13" s="1041"/>
      <c r="Z13" s="1042"/>
    </row>
    <row r="14" spans="2:26" ht="15.95" customHeight="1">
      <c r="B14" s="981" t="s">
        <v>428</v>
      </c>
      <c r="C14" s="981"/>
      <c r="D14" s="982"/>
      <c r="E14" s="982"/>
      <c r="F14" s="982"/>
      <c r="G14" s="336"/>
      <c r="H14" s="983"/>
      <c r="I14" s="983"/>
      <c r="J14" s="983"/>
      <c r="K14" s="983"/>
      <c r="L14" s="983"/>
      <c r="M14" s="983"/>
      <c r="N14" s="983"/>
      <c r="O14" s="983"/>
      <c r="P14" s="983"/>
      <c r="Q14" s="983"/>
      <c r="R14" s="983"/>
      <c r="S14" s="983"/>
      <c r="T14" s="983"/>
      <c r="U14" s="983"/>
      <c r="V14" s="352" t="s">
        <v>426</v>
      </c>
      <c r="W14" s="353" t="s">
        <v>427</v>
      </c>
      <c r="X14" s="1040"/>
      <c r="Y14" s="1041"/>
      <c r="Z14" s="1042"/>
    </row>
    <row r="15" spans="2:26" ht="15.95" customHeight="1">
      <c r="B15" s="981" t="s">
        <v>429</v>
      </c>
      <c r="C15" s="981"/>
      <c r="D15" s="982"/>
      <c r="E15" s="982"/>
      <c r="F15" s="982"/>
      <c r="G15" s="336"/>
      <c r="H15" s="983"/>
      <c r="I15" s="983"/>
      <c r="J15" s="983"/>
      <c r="K15" s="983"/>
      <c r="L15" s="983"/>
      <c r="M15" s="983"/>
      <c r="N15" s="983"/>
      <c r="O15" s="983"/>
      <c r="P15" s="983"/>
      <c r="Q15" s="983"/>
      <c r="R15" s="983"/>
      <c r="S15" s="983"/>
      <c r="T15" s="983"/>
      <c r="U15" s="983"/>
      <c r="V15" s="352" t="s">
        <v>426</v>
      </c>
      <c r="W15" s="353" t="s">
        <v>427</v>
      </c>
      <c r="X15" s="1040"/>
      <c r="Y15" s="1041"/>
      <c r="Z15" s="1042"/>
    </row>
    <row r="16" spans="2:26" ht="15.95" customHeight="1">
      <c r="B16" s="981" t="s">
        <v>430</v>
      </c>
      <c r="C16" s="981"/>
      <c r="D16" s="982"/>
      <c r="E16" s="982"/>
      <c r="F16" s="982"/>
      <c r="G16" s="336"/>
      <c r="H16" s="983"/>
      <c r="I16" s="983"/>
      <c r="J16" s="983"/>
      <c r="K16" s="983"/>
      <c r="L16" s="983"/>
      <c r="M16" s="983"/>
      <c r="N16" s="983"/>
      <c r="O16" s="983"/>
      <c r="P16" s="983"/>
      <c r="Q16" s="983"/>
      <c r="R16" s="983"/>
      <c r="S16" s="983"/>
      <c r="T16" s="983"/>
      <c r="U16" s="983"/>
      <c r="V16" s="352" t="s">
        <v>426</v>
      </c>
      <c r="W16" s="353" t="s">
        <v>427</v>
      </c>
      <c r="X16" s="1040"/>
      <c r="Y16" s="1041"/>
      <c r="Z16" s="1042"/>
    </row>
    <row r="17" spans="2:26" ht="15.95" customHeight="1">
      <c r="B17" s="981" t="s">
        <v>431</v>
      </c>
      <c r="C17" s="981"/>
      <c r="D17" s="982"/>
      <c r="E17" s="982"/>
      <c r="F17" s="982"/>
      <c r="G17" s="336"/>
      <c r="H17" s="983"/>
      <c r="I17" s="983"/>
      <c r="J17" s="983"/>
      <c r="K17" s="983"/>
      <c r="L17" s="983"/>
      <c r="M17" s="983"/>
      <c r="N17" s="983"/>
      <c r="O17" s="983"/>
      <c r="P17" s="983"/>
      <c r="Q17" s="983"/>
      <c r="R17" s="983"/>
      <c r="S17" s="983"/>
      <c r="T17" s="983"/>
      <c r="U17" s="983"/>
      <c r="V17" s="352" t="s">
        <v>426</v>
      </c>
      <c r="W17" s="353" t="s">
        <v>427</v>
      </c>
      <c r="X17" s="1040"/>
      <c r="Y17" s="1041"/>
      <c r="Z17" s="1042"/>
    </row>
    <row r="18" spans="2:26" ht="15.95" customHeight="1">
      <c r="B18" s="981" t="s">
        <v>432</v>
      </c>
      <c r="C18" s="981"/>
      <c r="D18" s="982"/>
      <c r="E18" s="982"/>
      <c r="F18" s="982"/>
      <c r="G18" s="336"/>
      <c r="H18" s="983"/>
      <c r="I18" s="983"/>
      <c r="J18" s="983"/>
      <c r="K18" s="983"/>
      <c r="L18" s="983"/>
      <c r="M18" s="983"/>
      <c r="N18" s="983"/>
      <c r="O18" s="983"/>
      <c r="P18" s="983"/>
      <c r="Q18" s="983"/>
      <c r="R18" s="983"/>
      <c r="S18" s="1043"/>
      <c r="T18" s="1043"/>
      <c r="U18" s="1043"/>
      <c r="V18" s="352" t="s">
        <v>426</v>
      </c>
      <c r="W18" s="353" t="s">
        <v>427</v>
      </c>
      <c r="X18" s="1040"/>
      <c r="Y18" s="1041"/>
      <c r="Z18" s="1042"/>
    </row>
    <row r="19" spans="2:26" ht="15.95" customHeight="1">
      <c r="B19" s="981" t="s">
        <v>433</v>
      </c>
      <c r="C19" s="981"/>
      <c r="D19" s="982"/>
      <c r="E19" s="982"/>
      <c r="F19" s="982"/>
      <c r="G19" s="336"/>
      <c r="H19" s="983"/>
      <c r="I19" s="983"/>
      <c r="J19" s="983"/>
      <c r="K19" s="983"/>
      <c r="L19" s="983"/>
      <c r="M19" s="983"/>
      <c r="N19" s="983"/>
      <c r="O19" s="983"/>
      <c r="P19" s="983"/>
      <c r="Q19" s="983"/>
      <c r="R19" s="983"/>
      <c r="S19" s="983"/>
      <c r="T19" s="983"/>
      <c r="U19" s="983"/>
      <c r="V19" s="352" t="s">
        <v>426</v>
      </c>
      <c r="W19" s="353" t="s">
        <v>427</v>
      </c>
      <c r="X19" s="1040"/>
      <c r="Y19" s="1041"/>
      <c r="Z19" s="1042"/>
    </row>
    <row r="20" spans="2:26" ht="15.95" customHeight="1">
      <c r="B20" s="981" t="s">
        <v>434</v>
      </c>
      <c r="C20" s="981"/>
      <c r="D20" s="982"/>
      <c r="E20" s="982"/>
      <c r="F20" s="982"/>
      <c r="G20" s="336"/>
      <c r="H20" s="983" t="s">
        <v>435</v>
      </c>
      <c r="I20" s="983"/>
      <c r="J20" s="983"/>
      <c r="K20" s="983"/>
      <c r="L20" s="983"/>
      <c r="M20" s="983"/>
      <c r="N20" s="983"/>
      <c r="O20" s="983"/>
      <c r="P20" s="983"/>
      <c r="Q20" s="983"/>
      <c r="R20" s="983"/>
      <c r="S20" s="983"/>
      <c r="T20" s="983"/>
      <c r="U20" s="983"/>
      <c r="V20" s="352" t="s">
        <v>426</v>
      </c>
      <c r="W20" s="353" t="s">
        <v>427</v>
      </c>
      <c r="X20" s="1040"/>
      <c r="Y20" s="1041"/>
      <c r="Z20" s="1042"/>
    </row>
    <row r="21" spans="2:26" ht="15.95" customHeight="1">
      <c r="B21" s="981" t="s">
        <v>436</v>
      </c>
      <c r="C21" s="981"/>
      <c r="D21" s="982"/>
      <c r="E21" s="982"/>
      <c r="F21" s="982"/>
      <c r="G21" s="336"/>
      <c r="H21" s="983"/>
      <c r="I21" s="983"/>
      <c r="J21" s="983"/>
      <c r="K21" s="983"/>
      <c r="L21" s="983"/>
      <c r="M21" s="983"/>
      <c r="N21" s="983"/>
      <c r="O21" s="983"/>
      <c r="P21" s="983"/>
      <c r="Q21" s="983"/>
      <c r="R21" s="983"/>
      <c r="S21" s="983"/>
      <c r="T21" s="983"/>
      <c r="U21" s="983"/>
      <c r="V21" s="352" t="s">
        <v>426</v>
      </c>
      <c r="W21" s="353" t="s">
        <v>427</v>
      </c>
      <c r="X21" s="1040"/>
      <c r="Y21" s="1041"/>
      <c r="Z21" s="1042"/>
    </row>
    <row r="22" spans="2:26" ht="15.95" customHeight="1">
      <c r="B22" s="981" t="s">
        <v>437</v>
      </c>
      <c r="C22" s="981"/>
      <c r="D22" s="982"/>
      <c r="E22" s="982"/>
      <c r="F22" s="982"/>
      <c r="G22" s="336"/>
      <c r="H22" s="983"/>
      <c r="I22" s="983"/>
      <c r="J22" s="983"/>
      <c r="K22" s="983"/>
      <c r="L22" s="983"/>
      <c r="M22" s="983"/>
      <c r="N22" s="983"/>
      <c r="O22" s="983"/>
      <c r="P22" s="983"/>
      <c r="Q22" s="983"/>
      <c r="R22" s="983"/>
      <c r="S22" s="983"/>
      <c r="T22" s="983"/>
      <c r="U22" s="983"/>
      <c r="V22" s="352" t="s">
        <v>426</v>
      </c>
      <c r="W22" s="353" t="s">
        <v>427</v>
      </c>
      <c r="X22" s="1040"/>
      <c r="Y22" s="1041"/>
      <c r="Z22" s="1042"/>
    </row>
    <row r="23" spans="2:26" ht="15.95" customHeight="1">
      <c r="B23" s="981" t="s">
        <v>438</v>
      </c>
      <c r="C23" s="981"/>
      <c r="D23" s="982"/>
      <c r="E23" s="982"/>
      <c r="F23" s="982"/>
      <c r="G23" s="336"/>
      <c r="H23" s="983"/>
      <c r="I23" s="983"/>
      <c r="J23" s="983"/>
      <c r="K23" s="983"/>
      <c r="L23" s="983"/>
      <c r="M23" s="983"/>
      <c r="N23" s="983"/>
      <c r="O23" s="983"/>
      <c r="P23" s="983"/>
      <c r="Q23" s="983"/>
      <c r="R23" s="983"/>
      <c r="S23" s="983"/>
      <c r="T23" s="983"/>
      <c r="U23" s="983"/>
      <c r="V23" s="352" t="s">
        <v>426</v>
      </c>
      <c r="W23" s="353" t="s">
        <v>427</v>
      </c>
      <c r="X23" s="1040"/>
      <c r="Y23" s="1041"/>
      <c r="Z23" s="1042"/>
    </row>
    <row r="24" spans="2:26" ht="15.95" customHeight="1">
      <c r="B24" s="981" t="s">
        <v>439</v>
      </c>
      <c r="C24" s="981"/>
      <c r="D24" s="982"/>
      <c r="E24" s="982"/>
      <c r="F24" s="982"/>
      <c r="G24" s="336"/>
      <c r="H24" s="983"/>
      <c r="I24" s="983"/>
      <c r="J24" s="983"/>
      <c r="K24" s="983"/>
      <c r="L24" s="983"/>
      <c r="M24" s="1043"/>
      <c r="N24" s="983"/>
      <c r="O24" s="983"/>
      <c r="P24" s="983"/>
      <c r="Q24" s="983"/>
      <c r="R24" s="983"/>
      <c r="S24" s="983"/>
      <c r="T24" s="983"/>
      <c r="U24" s="983"/>
      <c r="V24" s="352" t="s">
        <v>426</v>
      </c>
      <c r="W24" s="353" t="s">
        <v>427</v>
      </c>
      <c r="X24" s="1040"/>
      <c r="Y24" s="1041"/>
      <c r="Z24" s="1042"/>
    </row>
    <row r="25" spans="2:26" ht="15.95" customHeight="1">
      <c r="B25" s="981" t="s">
        <v>440</v>
      </c>
      <c r="C25" s="981"/>
      <c r="D25" s="982"/>
      <c r="E25" s="982"/>
      <c r="F25" s="982"/>
      <c r="G25" s="336"/>
      <c r="H25" s="983"/>
      <c r="I25" s="983"/>
      <c r="J25" s="983"/>
      <c r="K25" s="983"/>
      <c r="L25" s="983"/>
      <c r="M25" s="983"/>
      <c r="N25" s="983"/>
      <c r="O25" s="983"/>
      <c r="P25" s="983"/>
      <c r="Q25" s="983"/>
      <c r="R25" s="983"/>
      <c r="S25" s="983"/>
      <c r="T25" s="983"/>
      <c r="U25" s="983"/>
      <c r="V25" s="352" t="s">
        <v>426</v>
      </c>
      <c r="W25" s="353" t="s">
        <v>427</v>
      </c>
      <c r="X25" s="1040"/>
      <c r="Y25" s="1041"/>
      <c r="Z25" s="1042"/>
    </row>
    <row r="26" spans="2:26" ht="15" customHeight="1">
      <c r="B26" s="350" t="s">
        <v>441</v>
      </c>
      <c r="C26" s="338"/>
      <c r="D26" s="338"/>
      <c r="E26" s="338"/>
      <c r="F26" s="338"/>
      <c r="G26" s="338"/>
      <c r="H26" s="338"/>
      <c r="I26" s="1008"/>
      <c r="J26" s="1008"/>
      <c r="K26" s="338"/>
      <c r="L26" s="338"/>
      <c r="M26" s="338"/>
      <c r="N26" s="338"/>
      <c r="O26" s="338"/>
      <c r="P26" s="338"/>
      <c r="Q26" s="338"/>
      <c r="R26" s="338"/>
      <c r="S26" s="338"/>
      <c r="T26" s="338"/>
      <c r="U26" s="338"/>
      <c r="V26" s="338"/>
      <c r="W26" s="338"/>
      <c r="X26" s="338"/>
      <c r="Y26" s="338"/>
      <c r="Z26" s="339"/>
    </row>
    <row r="27" spans="2:26" ht="17.25" customHeight="1">
      <c r="B27" s="981" t="s">
        <v>442</v>
      </c>
      <c r="C27" s="981"/>
      <c r="D27" s="981"/>
      <c r="E27" s="981"/>
      <c r="F27" s="981"/>
      <c r="G27" s="351" t="s">
        <v>419</v>
      </c>
      <c r="H27" s="981" t="s">
        <v>420</v>
      </c>
      <c r="I27" s="981"/>
      <c r="J27" s="981"/>
      <c r="K27" s="981"/>
      <c r="L27" s="981"/>
      <c r="M27" s="981"/>
      <c r="N27" s="981" t="s">
        <v>421</v>
      </c>
      <c r="O27" s="981"/>
      <c r="P27" s="981"/>
      <c r="Q27" s="981"/>
      <c r="R27" s="981" t="s">
        <v>422</v>
      </c>
      <c r="S27" s="981"/>
      <c r="T27" s="981"/>
      <c r="U27" s="981"/>
      <c r="V27" s="1044" t="s">
        <v>423</v>
      </c>
      <c r="W27" s="1044"/>
      <c r="X27" s="981" t="s">
        <v>424</v>
      </c>
      <c r="Y27" s="981"/>
      <c r="Z27" s="981"/>
    </row>
    <row r="28" spans="2:26" ht="15.95" customHeight="1">
      <c r="B28" s="981" t="s">
        <v>443</v>
      </c>
      <c r="C28" s="981"/>
      <c r="D28" s="982"/>
      <c r="E28" s="982"/>
      <c r="F28" s="982"/>
      <c r="G28" s="336"/>
      <c r="H28" s="983"/>
      <c r="I28" s="983"/>
      <c r="J28" s="983"/>
      <c r="K28" s="983"/>
      <c r="L28" s="983"/>
      <c r="M28" s="983"/>
      <c r="N28" s="983"/>
      <c r="O28" s="983"/>
      <c r="P28" s="983"/>
      <c r="Q28" s="983"/>
      <c r="R28" s="983"/>
      <c r="S28" s="983"/>
      <c r="T28" s="983"/>
      <c r="U28" s="983"/>
      <c r="V28" s="352" t="s">
        <v>426</v>
      </c>
      <c r="W28" s="353" t="s">
        <v>427</v>
      </c>
      <c r="X28" s="1040"/>
      <c r="Y28" s="1041"/>
      <c r="Z28" s="1042"/>
    </row>
    <row r="29" spans="2:26" ht="15.95" customHeight="1">
      <c r="B29" s="981" t="s">
        <v>444</v>
      </c>
      <c r="C29" s="981"/>
      <c r="D29" s="982"/>
      <c r="E29" s="982"/>
      <c r="F29" s="982"/>
      <c r="G29" s="336"/>
      <c r="H29" s="983"/>
      <c r="I29" s="983"/>
      <c r="J29" s="983"/>
      <c r="K29" s="983"/>
      <c r="L29" s="983"/>
      <c r="M29" s="983"/>
      <c r="N29" s="983"/>
      <c r="O29" s="983"/>
      <c r="P29" s="983"/>
      <c r="Q29" s="983"/>
      <c r="R29" s="983"/>
      <c r="S29" s="983"/>
      <c r="T29" s="983"/>
      <c r="U29" s="983"/>
      <c r="V29" s="352" t="s">
        <v>426</v>
      </c>
      <c r="W29" s="353" t="s">
        <v>427</v>
      </c>
      <c r="X29" s="1040"/>
      <c r="Y29" s="1041"/>
      <c r="Z29" s="1042"/>
    </row>
    <row r="30" spans="2:26" ht="15.95" customHeight="1">
      <c r="B30" s="981" t="s">
        <v>445</v>
      </c>
      <c r="C30" s="981"/>
      <c r="D30" s="982"/>
      <c r="E30" s="982"/>
      <c r="F30" s="982"/>
      <c r="G30" s="336"/>
      <c r="H30" s="983"/>
      <c r="I30" s="983"/>
      <c r="J30" s="983"/>
      <c r="K30" s="983"/>
      <c r="L30" s="983"/>
      <c r="M30" s="983"/>
      <c r="N30" s="983"/>
      <c r="O30" s="983"/>
      <c r="P30" s="983"/>
      <c r="Q30" s="983"/>
      <c r="R30" s="983"/>
      <c r="S30" s="983"/>
      <c r="T30" s="983"/>
      <c r="U30" s="983"/>
      <c r="V30" s="352" t="s">
        <v>426</v>
      </c>
      <c r="W30" s="353" t="s">
        <v>427</v>
      </c>
      <c r="X30" s="1040"/>
      <c r="Y30" s="1041"/>
      <c r="Z30" s="1042"/>
    </row>
    <row r="31" spans="2:26" ht="15.95" customHeight="1">
      <c r="B31" s="981" t="s">
        <v>446</v>
      </c>
      <c r="C31" s="981"/>
      <c r="D31" s="982"/>
      <c r="E31" s="982"/>
      <c r="F31" s="982"/>
      <c r="G31" s="336"/>
      <c r="H31" s="983"/>
      <c r="I31" s="983"/>
      <c r="J31" s="983"/>
      <c r="K31" s="983"/>
      <c r="L31" s="983"/>
      <c r="M31" s="983"/>
      <c r="N31" s="983"/>
      <c r="O31" s="983"/>
      <c r="P31" s="983"/>
      <c r="Q31" s="983"/>
      <c r="R31" s="983"/>
      <c r="S31" s="983"/>
      <c r="T31" s="983"/>
      <c r="U31" s="983"/>
      <c r="V31" s="352" t="s">
        <v>426</v>
      </c>
      <c r="W31" s="353" t="s">
        <v>427</v>
      </c>
      <c r="X31" s="1040"/>
      <c r="Y31" s="1041"/>
      <c r="Z31" s="1042"/>
    </row>
    <row r="32" spans="2:26" ht="15.95" customHeight="1">
      <c r="B32" s="981" t="s">
        <v>447</v>
      </c>
      <c r="C32" s="981"/>
      <c r="D32" s="982"/>
      <c r="E32" s="982"/>
      <c r="F32" s="982"/>
      <c r="G32" s="336"/>
      <c r="H32" s="983"/>
      <c r="I32" s="983"/>
      <c r="J32" s="983"/>
      <c r="K32" s="983"/>
      <c r="L32" s="983"/>
      <c r="M32" s="983"/>
      <c r="N32" s="983"/>
      <c r="O32" s="983"/>
      <c r="P32" s="983"/>
      <c r="Q32" s="983"/>
      <c r="R32" s="983"/>
      <c r="S32" s="983"/>
      <c r="T32" s="983"/>
      <c r="U32" s="983"/>
      <c r="V32" s="352" t="s">
        <v>426</v>
      </c>
      <c r="W32" s="353" t="s">
        <v>427</v>
      </c>
      <c r="X32" s="1040"/>
      <c r="Y32" s="1041"/>
      <c r="Z32" s="1042"/>
    </row>
    <row r="33" spans="2:26" ht="15.95" customHeight="1">
      <c r="B33" s="981" t="s">
        <v>448</v>
      </c>
      <c r="C33" s="981"/>
      <c r="D33" s="982"/>
      <c r="E33" s="982"/>
      <c r="F33" s="982"/>
      <c r="G33" s="336"/>
      <c r="H33" s="983"/>
      <c r="I33" s="983"/>
      <c r="J33" s="983"/>
      <c r="K33" s="983"/>
      <c r="L33" s="983"/>
      <c r="M33" s="983"/>
      <c r="N33" s="983"/>
      <c r="O33" s="983"/>
      <c r="P33" s="983"/>
      <c r="Q33" s="983"/>
      <c r="R33" s="983"/>
      <c r="S33" s="1043"/>
      <c r="T33" s="1043"/>
      <c r="U33" s="1043"/>
      <c r="V33" s="352" t="s">
        <v>426</v>
      </c>
      <c r="W33" s="353" t="s">
        <v>427</v>
      </c>
      <c r="X33" s="1040"/>
      <c r="Y33" s="1041"/>
      <c r="Z33" s="1042"/>
    </row>
    <row r="34" spans="2:26" ht="15.95" customHeight="1">
      <c r="B34" s="981" t="s">
        <v>449</v>
      </c>
      <c r="C34" s="981"/>
      <c r="D34" s="982"/>
      <c r="E34" s="982"/>
      <c r="F34" s="982"/>
      <c r="G34" s="336"/>
      <c r="H34" s="983"/>
      <c r="I34" s="983"/>
      <c r="J34" s="983"/>
      <c r="K34" s="983"/>
      <c r="L34" s="983"/>
      <c r="M34" s="983"/>
      <c r="N34" s="983"/>
      <c r="O34" s="983"/>
      <c r="P34" s="983"/>
      <c r="Q34" s="983"/>
      <c r="R34" s="983"/>
      <c r="S34" s="983"/>
      <c r="T34" s="983"/>
      <c r="U34" s="983"/>
      <c r="V34" s="352" t="s">
        <v>426</v>
      </c>
      <c r="W34" s="353" t="s">
        <v>427</v>
      </c>
      <c r="X34" s="1040"/>
      <c r="Y34" s="1041"/>
      <c r="Z34" s="1042"/>
    </row>
    <row r="35" spans="2:26" ht="15.95" customHeight="1">
      <c r="B35" s="981" t="s">
        <v>450</v>
      </c>
      <c r="C35" s="981"/>
      <c r="D35" s="982"/>
      <c r="E35" s="982"/>
      <c r="F35" s="982"/>
      <c r="G35" s="336"/>
      <c r="H35" s="983"/>
      <c r="I35" s="983"/>
      <c r="J35" s="983"/>
      <c r="K35" s="983"/>
      <c r="L35" s="983"/>
      <c r="M35" s="983"/>
      <c r="N35" s="983"/>
      <c r="O35" s="983"/>
      <c r="P35" s="983"/>
      <c r="Q35" s="983"/>
      <c r="R35" s="983"/>
      <c r="S35" s="983"/>
      <c r="T35" s="983"/>
      <c r="U35" s="983"/>
      <c r="V35" s="352" t="s">
        <v>426</v>
      </c>
      <c r="W35" s="353" t="s">
        <v>427</v>
      </c>
      <c r="X35" s="1040"/>
      <c r="Y35" s="1041"/>
      <c r="Z35" s="1042"/>
    </row>
    <row r="36" spans="2:26" ht="15.95" customHeight="1">
      <c r="B36" s="981" t="s">
        <v>451</v>
      </c>
      <c r="C36" s="981"/>
      <c r="D36" s="982"/>
      <c r="E36" s="982"/>
      <c r="F36" s="982"/>
      <c r="G36" s="336"/>
      <c r="H36" s="983"/>
      <c r="I36" s="983"/>
      <c r="J36" s="983"/>
      <c r="K36" s="983"/>
      <c r="L36" s="983"/>
      <c r="M36" s="983"/>
      <c r="N36" s="983"/>
      <c r="O36" s="983"/>
      <c r="P36" s="983"/>
      <c r="Q36" s="983"/>
      <c r="R36" s="983"/>
      <c r="S36" s="983"/>
      <c r="T36" s="983"/>
      <c r="U36" s="983"/>
      <c r="V36" s="352" t="s">
        <v>426</v>
      </c>
      <c r="W36" s="353" t="s">
        <v>427</v>
      </c>
      <c r="X36" s="1040"/>
      <c r="Y36" s="1041"/>
      <c r="Z36" s="1042"/>
    </row>
    <row r="37" spans="2:26" ht="15.95" customHeight="1">
      <c r="B37" s="981" t="s">
        <v>452</v>
      </c>
      <c r="C37" s="981"/>
      <c r="D37" s="982"/>
      <c r="E37" s="982"/>
      <c r="F37" s="982"/>
      <c r="G37" s="336"/>
      <c r="H37" s="983"/>
      <c r="I37" s="983"/>
      <c r="J37" s="983"/>
      <c r="K37" s="983"/>
      <c r="L37" s="983"/>
      <c r="M37" s="983"/>
      <c r="N37" s="983"/>
      <c r="O37" s="983"/>
      <c r="P37" s="983"/>
      <c r="Q37" s="983"/>
      <c r="R37" s="983"/>
      <c r="S37" s="983"/>
      <c r="T37" s="983"/>
      <c r="U37" s="983"/>
      <c r="V37" s="352" t="s">
        <v>426</v>
      </c>
      <c r="W37" s="353" t="s">
        <v>427</v>
      </c>
      <c r="X37" s="1040"/>
      <c r="Y37" s="1041"/>
      <c r="Z37" s="1042"/>
    </row>
    <row r="38" spans="2:26" ht="15.95" customHeight="1">
      <c r="B38" s="981" t="s">
        <v>453</v>
      </c>
      <c r="C38" s="981"/>
      <c r="D38" s="982"/>
      <c r="E38" s="982"/>
      <c r="F38" s="982"/>
      <c r="G38" s="336"/>
      <c r="H38" s="983"/>
      <c r="I38" s="983"/>
      <c r="J38" s="983"/>
      <c r="K38" s="983"/>
      <c r="L38" s="983"/>
      <c r="M38" s="983"/>
      <c r="N38" s="983"/>
      <c r="O38" s="983"/>
      <c r="P38" s="983"/>
      <c r="Q38" s="983"/>
      <c r="R38" s="983"/>
      <c r="S38" s="983"/>
      <c r="T38" s="983"/>
      <c r="U38" s="983"/>
      <c r="V38" s="352" t="s">
        <v>426</v>
      </c>
      <c r="W38" s="353" t="s">
        <v>427</v>
      </c>
      <c r="X38" s="1040"/>
      <c r="Y38" s="1041"/>
      <c r="Z38" s="1042"/>
    </row>
    <row r="39" spans="2:26" ht="15.95" customHeight="1">
      <c r="B39" s="981" t="s">
        <v>454</v>
      </c>
      <c r="C39" s="981"/>
      <c r="D39" s="982"/>
      <c r="E39" s="982"/>
      <c r="F39" s="982"/>
      <c r="G39" s="336"/>
      <c r="H39" s="983"/>
      <c r="I39" s="983"/>
      <c r="J39" s="983"/>
      <c r="K39" s="983"/>
      <c r="L39" s="983"/>
      <c r="M39" s="1043"/>
      <c r="N39" s="983"/>
      <c r="O39" s="983"/>
      <c r="P39" s="983"/>
      <c r="Q39" s="983"/>
      <c r="R39" s="983"/>
      <c r="S39" s="983"/>
      <c r="T39" s="983"/>
      <c r="U39" s="983"/>
      <c r="V39" s="352" t="s">
        <v>426</v>
      </c>
      <c r="W39" s="353" t="s">
        <v>427</v>
      </c>
      <c r="X39" s="1040"/>
      <c r="Y39" s="1041"/>
      <c r="Z39" s="1042"/>
    </row>
    <row r="40" spans="2:26" ht="15.95" customHeight="1">
      <c r="B40" s="981" t="s">
        <v>455</v>
      </c>
      <c r="C40" s="981"/>
      <c r="D40" s="982"/>
      <c r="E40" s="982"/>
      <c r="F40" s="982"/>
      <c r="G40" s="336"/>
      <c r="H40" s="983"/>
      <c r="I40" s="983"/>
      <c r="J40" s="983"/>
      <c r="K40" s="983"/>
      <c r="L40" s="983"/>
      <c r="M40" s="983"/>
      <c r="N40" s="983"/>
      <c r="O40" s="983"/>
      <c r="P40" s="983"/>
      <c r="Q40" s="983"/>
      <c r="R40" s="983"/>
      <c r="S40" s="983"/>
      <c r="T40" s="983"/>
      <c r="U40" s="983"/>
      <c r="V40" s="352" t="s">
        <v>426</v>
      </c>
      <c r="W40" s="353" t="s">
        <v>427</v>
      </c>
      <c r="X40" s="1040"/>
      <c r="Y40" s="1041"/>
      <c r="Z40" s="1042"/>
    </row>
    <row r="41" spans="2:26" ht="15.95" customHeight="1">
      <c r="B41" s="981" t="s">
        <v>456</v>
      </c>
      <c r="C41" s="981"/>
      <c r="D41" s="982"/>
      <c r="E41" s="982"/>
      <c r="F41" s="982"/>
      <c r="G41" s="336"/>
      <c r="H41" s="983"/>
      <c r="I41" s="983"/>
      <c r="J41" s="983"/>
      <c r="K41" s="983"/>
      <c r="L41" s="983"/>
      <c r="M41" s="983"/>
      <c r="N41" s="983"/>
      <c r="O41" s="983"/>
      <c r="P41" s="983"/>
      <c r="Q41" s="983"/>
      <c r="R41" s="983"/>
      <c r="S41" s="983"/>
      <c r="T41" s="983"/>
      <c r="U41" s="983"/>
      <c r="V41" s="352" t="s">
        <v>426</v>
      </c>
      <c r="W41" s="353" t="s">
        <v>427</v>
      </c>
      <c r="X41" s="1040"/>
      <c r="Y41" s="1041"/>
      <c r="Z41" s="1042"/>
    </row>
    <row r="42" spans="2:26" ht="15.95" customHeight="1">
      <c r="B42" s="981" t="s">
        <v>457</v>
      </c>
      <c r="C42" s="981"/>
      <c r="D42" s="982"/>
      <c r="E42" s="982"/>
      <c r="F42" s="982"/>
      <c r="G42" s="336"/>
      <c r="H42" s="983"/>
      <c r="I42" s="983"/>
      <c r="J42" s="983"/>
      <c r="K42" s="983"/>
      <c r="L42" s="983"/>
      <c r="M42" s="983"/>
      <c r="N42" s="983"/>
      <c r="O42" s="983"/>
      <c r="P42" s="983"/>
      <c r="Q42" s="983"/>
      <c r="R42" s="983"/>
      <c r="S42" s="983"/>
      <c r="T42" s="983"/>
      <c r="U42" s="983"/>
      <c r="V42" s="352" t="s">
        <v>426</v>
      </c>
      <c r="W42" s="353" t="s">
        <v>427</v>
      </c>
      <c r="X42" s="1040"/>
      <c r="Y42" s="1041"/>
      <c r="Z42" s="1042"/>
    </row>
    <row r="43" spans="2:26" ht="15.95" customHeight="1">
      <c r="B43" s="981" t="s">
        <v>458</v>
      </c>
      <c r="C43" s="981"/>
      <c r="D43" s="982"/>
      <c r="E43" s="982"/>
      <c r="F43" s="982"/>
      <c r="G43" s="336"/>
      <c r="H43" s="983"/>
      <c r="I43" s="983"/>
      <c r="J43" s="983"/>
      <c r="K43" s="983"/>
      <c r="L43" s="983"/>
      <c r="M43" s="983"/>
      <c r="N43" s="983"/>
      <c r="O43" s="983"/>
      <c r="P43" s="983"/>
      <c r="Q43" s="983"/>
      <c r="R43" s="983"/>
      <c r="S43" s="983"/>
      <c r="T43" s="983"/>
      <c r="U43" s="983"/>
      <c r="V43" s="352" t="s">
        <v>426</v>
      </c>
      <c r="W43" s="353" t="s">
        <v>427</v>
      </c>
      <c r="X43" s="1040"/>
      <c r="Y43" s="1041"/>
      <c r="Z43" s="1042"/>
    </row>
    <row r="44" spans="2:26" ht="15.95" customHeight="1">
      <c r="B44" s="981" t="s">
        <v>459</v>
      </c>
      <c r="C44" s="981"/>
      <c r="D44" s="982"/>
      <c r="E44" s="982"/>
      <c r="F44" s="982"/>
      <c r="G44" s="336"/>
      <c r="H44" s="983"/>
      <c r="I44" s="983"/>
      <c r="J44" s="983"/>
      <c r="K44" s="983"/>
      <c r="L44" s="983"/>
      <c r="M44" s="983"/>
      <c r="N44" s="983"/>
      <c r="O44" s="983"/>
      <c r="P44" s="983"/>
      <c r="Q44" s="983"/>
      <c r="R44" s="983"/>
      <c r="S44" s="983"/>
      <c r="T44" s="983"/>
      <c r="U44" s="983"/>
      <c r="V44" s="352" t="s">
        <v>426</v>
      </c>
      <c r="W44" s="353" t="s">
        <v>427</v>
      </c>
      <c r="X44" s="1040"/>
      <c r="Y44" s="1041"/>
      <c r="Z44" s="1042"/>
    </row>
    <row r="45" spans="2:26" ht="15.95" customHeight="1">
      <c r="B45" s="981" t="s">
        <v>460</v>
      </c>
      <c r="C45" s="981"/>
      <c r="D45" s="982"/>
      <c r="E45" s="982"/>
      <c r="F45" s="982"/>
      <c r="G45" s="336"/>
      <c r="H45" s="983"/>
      <c r="I45" s="983"/>
      <c r="J45" s="983"/>
      <c r="K45" s="983"/>
      <c r="L45" s="983"/>
      <c r="M45" s="983"/>
      <c r="N45" s="983"/>
      <c r="O45" s="983"/>
      <c r="P45" s="983"/>
      <c r="Q45" s="983"/>
      <c r="R45" s="983"/>
      <c r="S45" s="983"/>
      <c r="T45" s="983"/>
      <c r="U45" s="983"/>
      <c r="V45" s="352" t="s">
        <v>426</v>
      </c>
      <c r="W45" s="353" t="s">
        <v>427</v>
      </c>
      <c r="X45" s="1040"/>
      <c r="Y45" s="1041"/>
      <c r="Z45" s="1042"/>
    </row>
    <row r="46" spans="2:26" ht="15.95" customHeight="1">
      <c r="B46" s="981" t="s">
        <v>461</v>
      </c>
      <c r="C46" s="981"/>
      <c r="D46" s="982"/>
      <c r="E46" s="982"/>
      <c r="F46" s="982"/>
      <c r="G46" s="336"/>
      <c r="H46" s="983"/>
      <c r="I46" s="983"/>
      <c r="J46" s="983"/>
      <c r="K46" s="983"/>
      <c r="L46" s="983"/>
      <c r="M46" s="983"/>
      <c r="N46" s="983"/>
      <c r="O46" s="983"/>
      <c r="P46" s="983"/>
      <c r="Q46" s="983"/>
      <c r="R46" s="983"/>
      <c r="S46" s="1043"/>
      <c r="T46" s="1043"/>
      <c r="U46" s="1043"/>
      <c r="V46" s="352" t="s">
        <v>426</v>
      </c>
      <c r="W46" s="353" t="s">
        <v>427</v>
      </c>
      <c r="X46" s="1040"/>
      <c r="Y46" s="1041"/>
      <c r="Z46" s="1042"/>
    </row>
    <row r="47" spans="2:26" ht="15.95" customHeight="1">
      <c r="B47" s="981" t="s">
        <v>462</v>
      </c>
      <c r="C47" s="981"/>
      <c r="D47" s="982"/>
      <c r="E47" s="982"/>
      <c r="F47" s="982"/>
      <c r="G47" s="336"/>
      <c r="H47" s="983"/>
      <c r="I47" s="983"/>
      <c r="J47" s="983"/>
      <c r="K47" s="983"/>
      <c r="L47" s="983"/>
      <c r="M47" s="983"/>
      <c r="N47" s="983"/>
      <c r="O47" s="983"/>
      <c r="P47" s="983"/>
      <c r="Q47" s="983"/>
      <c r="R47" s="983"/>
      <c r="S47" s="983"/>
      <c r="T47" s="983"/>
      <c r="U47" s="983"/>
      <c r="V47" s="352" t="s">
        <v>426</v>
      </c>
      <c r="W47" s="353" t="s">
        <v>427</v>
      </c>
      <c r="X47" s="1040"/>
      <c r="Y47" s="1041"/>
      <c r="Z47" s="1042"/>
    </row>
    <row r="49" spans="2:26" hidden="1"/>
    <row r="50" spans="2:26" ht="21" hidden="1" customHeight="1">
      <c r="B50" s="350" t="s">
        <v>463</v>
      </c>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9"/>
    </row>
    <row r="51" spans="2:26" ht="21" hidden="1" customHeight="1">
      <c r="B51" s="981" t="s">
        <v>464</v>
      </c>
      <c r="C51" s="981"/>
      <c r="D51" s="336" t="s">
        <v>465</v>
      </c>
      <c r="E51" s="977" t="s">
        <v>466</v>
      </c>
      <c r="F51" s="977"/>
      <c r="G51" s="977"/>
      <c r="H51" s="977"/>
      <c r="I51" s="977"/>
      <c r="J51" s="977"/>
      <c r="K51" s="350" t="s">
        <v>467</v>
      </c>
      <c r="L51" s="338"/>
      <c r="M51" s="338"/>
      <c r="N51" s="338"/>
      <c r="O51" s="338"/>
      <c r="P51" s="338"/>
      <c r="Q51" s="338"/>
      <c r="R51" s="338"/>
      <c r="S51" s="338"/>
      <c r="T51" s="338"/>
      <c r="U51" s="338"/>
      <c r="V51" s="338"/>
      <c r="W51" s="338"/>
      <c r="X51" s="338"/>
      <c r="Y51" s="338"/>
      <c r="Z51" s="339"/>
    </row>
    <row r="52" spans="2:26" ht="21" hidden="1" customHeight="1">
      <c r="B52" s="981" t="s">
        <v>468</v>
      </c>
      <c r="C52" s="981"/>
      <c r="D52" s="336" t="s">
        <v>469</v>
      </c>
      <c r="E52" s="1036"/>
      <c r="F52" s="1037"/>
      <c r="G52" s="1037"/>
      <c r="H52" s="1037"/>
      <c r="I52" s="1038"/>
      <c r="J52" s="339" t="s">
        <v>470</v>
      </c>
      <c r="K52" s="991" t="s">
        <v>468</v>
      </c>
      <c r="L52" s="992"/>
      <c r="M52" s="1039"/>
      <c r="N52" s="1039"/>
      <c r="O52" s="1039"/>
      <c r="P52" s="1039"/>
      <c r="Q52" s="1039"/>
      <c r="R52" s="1039"/>
      <c r="S52" s="339" t="s">
        <v>470</v>
      </c>
      <c r="T52" s="340"/>
      <c r="U52" s="341"/>
      <c r="V52" s="341"/>
      <c r="W52" s="341"/>
      <c r="X52" s="341"/>
      <c r="Y52" s="341"/>
      <c r="Z52" s="342"/>
    </row>
    <row r="53" spans="2:26" ht="21" hidden="1" customHeight="1">
      <c r="B53" s="981"/>
      <c r="C53" s="981"/>
      <c r="D53" s="336"/>
      <c r="E53" s="1027"/>
      <c r="F53" s="1028"/>
      <c r="G53" s="1028"/>
      <c r="H53" s="1028"/>
      <c r="I53" s="1029"/>
      <c r="J53" s="339" t="s">
        <v>416</v>
      </c>
      <c r="K53" s="1030"/>
      <c r="L53" s="1031"/>
      <c r="M53" s="1032"/>
      <c r="N53" s="1032"/>
      <c r="O53" s="1032"/>
      <c r="P53" s="1032"/>
      <c r="Q53" s="1032"/>
      <c r="R53" s="1032"/>
      <c r="S53" s="347" t="s">
        <v>416</v>
      </c>
      <c r="T53" s="343"/>
      <c r="U53" s="344"/>
      <c r="V53" s="344"/>
      <c r="W53" s="344"/>
      <c r="X53" s="344"/>
      <c r="Y53" s="344"/>
      <c r="Z53" s="345"/>
    </row>
    <row r="54" spans="2:26" ht="21" hidden="1" customHeight="1">
      <c r="B54" s="981" t="s">
        <v>471</v>
      </c>
      <c r="C54" s="981"/>
      <c r="D54" s="336" t="s">
        <v>472</v>
      </c>
      <c r="E54" s="1027"/>
      <c r="F54" s="1028"/>
      <c r="G54" s="1028"/>
      <c r="H54" s="1028"/>
      <c r="I54" s="1029"/>
      <c r="J54" s="339" t="s">
        <v>416</v>
      </c>
      <c r="K54" s="1030" t="s">
        <v>471</v>
      </c>
      <c r="L54" s="1031"/>
      <c r="M54" s="346" t="s">
        <v>473</v>
      </c>
      <c r="N54" s="346"/>
      <c r="O54" s="1032"/>
      <c r="P54" s="1032"/>
      <c r="Q54" s="1032"/>
      <c r="R54" s="1032"/>
      <c r="S54" s="347" t="s">
        <v>416</v>
      </c>
      <c r="T54" s="343"/>
      <c r="U54" s="344"/>
      <c r="V54" s="344"/>
      <c r="W54" s="344"/>
      <c r="X54" s="344"/>
      <c r="Y54" s="344"/>
      <c r="Z54" s="345"/>
    </row>
    <row r="55" spans="2:26" ht="21" hidden="1" customHeight="1">
      <c r="B55" s="981"/>
      <c r="C55" s="981"/>
      <c r="D55" s="336" t="s">
        <v>474</v>
      </c>
      <c r="E55" s="1033">
        <f>E56-E54</f>
        <v>0</v>
      </c>
      <c r="F55" s="1034"/>
      <c r="G55" s="1034"/>
      <c r="H55" s="1035"/>
      <c r="I55" s="1035"/>
      <c r="J55" s="339" t="s">
        <v>475</v>
      </c>
      <c r="K55" s="343"/>
      <c r="L55" s="344"/>
      <c r="M55" s="344"/>
      <c r="N55" s="344"/>
      <c r="O55" s="344"/>
      <c r="P55" s="344"/>
      <c r="Q55" s="344"/>
      <c r="R55" s="344"/>
      <c r="S55" s="345"/>
      <c r="T55" s="343"/>
      <c r="U55" s="344"/>
      <c r="V55" s="344"/>
      <c r="W55" s="344"/>
      <c r="X55" s="344"/>
      <c r="Y55" s="344"/>
      <c r="Z55" s="345"/>
    </row>
    <row r="56" spans="2:26" ht="21" hidden="1" customHeight="1">
      <c r="B56" s="981" t="s">
        <v>476</v>
      </c>
      <c r="C56" s="981"/>
      <c r="D56" s="981"/>
      <c r="E56" s="1027"/>
      <c r="F56" s="1028"/>
      <c r="G56" s="1028"/>
      <c r="H56" s="1028"/>
      <c r="I56" s="1029"/>
      <c r="J56" s="339" t="s">
        <v>416</v>
      </c>
      <c r="K56" s="348"/>
      <c r="L56" s="346"/>
      <c r="M56" s="346" t="s">
        <v>477</v>
      </c>
      <c r="N56" s="346"/>
      <c r="O56" s="1032"/>
      <c r="P56" s="1032"/>
      <c r="Q56" s="1032"/>
      <c r="R56" s="1032"/>
      <c r="S56" s="347" t="s">
        <v>416</v>
      </c>
      <c r="T56" s="348"/>
      <c r="U56" s="346"/>
      <c r="V56" s="346"/>
      <c r="W56" s="346"/>
      <c r="X56" s="346"/>
      <c r="Y56" s="346"/>
      <c r="Z56" s="347"/>
    </row>
    <row r="57" spans="2:26" ht="21" hidden="1" customHeight="1">
      <c r="B57" s="350" t="s">
        <v>478</v>
      </c>
      <c r="C57" s="338"/>
      <c r="D57" s="338"/>
      <c r="E57" s="338"/>
      <c r="F57" s="338"/>
      <c r="G57" s="338"/>
      <c r="H57" s="338"/>
      <c r="I57" s="338"/>
      <c r="J57" s="338"/>
      <c r="K57" s="338"/>
      <c r="L57" s="338"/>
      <c r="M57" s="338"/>
      <c r="N57" s="338"/>
      <c r="O57" s="339"/>
      <c r="P57" s="1002" t="s">
        <v>479</v>
      </c>
      <c r="Q57" s="1005" t="s">
        <v>480</v>
      </c>
      <c r="R57" s="1006"/>
      <c r="S57" s="1006"/>
      <c r="T57" s="1006"/>
      <c r="U57" s="1006"/>
      <c r="V57" s="989"/>
      <c r="W57" s="990"/>
      <c r="X57" s="990"/>
      <c r="Y57" s="990"/>
      <c r="Z57" s="339" t="s">
        <v>416</v>
      </c>
    </row>
    <row r="58" spans="2:26" ht="21" hidden="1" customHeight="1">
      <c r="B58" s="1007" t="s">
        <v>481</v>
      </c>
      <c r="C58" s="1008"/>
      <c r="D58" s="1009"/>
      <c r="E58" s="1010">
        <f>V60</f>
        <v>0</v>
      </c>
      <c r="F58" s="1011"/>
      <c r="G58" s="1011"/>
      <c r="H58" s="1011"/>
      <c r="I58" s="339" t="s">
        <v>416</v>
      </c>
      <c r="J58" s="1012" t="s">
        <v>482</v>
      </c>
      <c r="K58" s="1013"/>
      <c r="L58" s="1013"/>
      <c r="M58" s="1013"/>
      <c r="N58" s="354" t="e">
        <f>E58/V61*100</f>
        <v>#DIV/0!</v>
      </c>
      <c r="O58" s="347" t="s">
        <v>483</v>
      </c>
      <c r="P58" s="1003"/>
      <c r="Q58" s="1014"/>
      <c r="R58" s="1015"/>
      <c r="S58" s="1015"/>
      <c r="T58" s="1016" t="s">
        <v>157</v>
      </c>
      <c r="U58" s="1016"/>
      <c r="V58" s="989"/>
      <c r="W58" s="990"/>
      <c r="X58" s="990"/>
      <c r="Y58" s="990"/>
      <c r="Z58" s="339" t="s">
        <v>416</v>
      </c>
    </row>
    <row r="59" spans="2:26" ht="21" hidden="1" customHeight="1">
      <c r="B59" s="1007" t="s">
        <v>484</v>
      </c>
      <c r="C59" s="1008"/>
      <c r="D59" s="1009"/>
      <c r="E59" s="984"/>
      <c r="F59" s="985"/>
      <c r="G59" s="985"/>
      <c r="H59" s="985"/>
      <c r="I59" s="339" t="s">
        <v>416</v>
      </c>
      <c r="J59" s="350"/>
      <c r="K59" s="338"/>
      <c r="L59" s="338"/>
      <c r="M59" s="338"/>
      <c r="N59" s="338"/>
      <c r="O59" s="339"/>
      <c r="P59" s="1003"/>
      <c r="Q59" s="986" t="s">
        <v>485</v>
      </c>
      <c r="R59" s="987"/>
      <c r="S59" s="987"/>
      <c r="T59" s="987"/>
      <c r="U59" s="988"/>
      <c r="V59" s="989"/>
      <c r="W59" s="990"/>
      <c r="X59" s="990"/>
      <c r="Y59" s="990"/>
      <c r="Z59" s="339" t="s">
        <v>416</v>
      </c>
    </row>
    <row r="60" spans="2:26" ht="21" hidden="1" customHeight="1">
      <c r="B60" s="991" t="s">
        <v>486</v>
      </c>
      <c r="C60" s="992"/>
      <c r="D60" s="993"/>
      <c r="E60" s="994">
        <f>E61-(E58+E59)</f>
        <v>0</v>
      </c>
      <c r="F60" s="995"/>
      <c r="G60" s="995"/>
      <c r="H60" s="995"/>
      <c r="I60" s="342" t="s">
        <v>416</v>
      </c>
      <c r="J60" s="340" t="s">
        <v>487</v>
      </c>
      <c r="K60" s="341"/>
      <c r="L60" s="996"/>
      <c r="M60" s="996"/>
      <c r="N60" s="996"/>
      <c r="O60" s="342" t="s">
        <v>416</v>
      </c>
      <c r="P60" s="1003"/>
      <c r="Q60" s="997" t="s">
        <v>12</v>
      </c>
      <c r="R60" s="998"/>
      <c r="S60" s="998"/>
      <c r="T60" s="998"/>
      <c r="U60" s="999"/>
      <c r="V60" s="1000"/>
      <c r="W60" s="1001"/>
      <c r="X60" s="1001"/>
      <c r="Y60" s="1001"/>
      <c r="Z60" s="342" t="s">
        <v>416</v>
      </c>
    </row>
    <row r="61" spans="2:26" ht="21" hidden="1" customHeight="1">
      <c r="B61" s="1017" t="s">
        <v>476</v>
      </c>
      <c r="C61" s="1018"/>
      <c r="D61" s="1019"/>
      <c r="E61" s="1020">
        <f>E54</f>
        <v>0</v>
      </c>
      <c r="F61" s="1021"/>
      <c r="G61" s="1021"/>
      <c r="H61" s="1021"/>
      <c r="I61" s="355" t="s">
        <v>416</v>
      </c>
      <c r="J61" s="356"/>
      <c r="K61" s="357"/>
      <c r="L61" s="357"/>
      <c r="M61" s="357"/>
      <c r="N61" s="357"/>
      <c r="O61" s="355"/>
      <c r="P61" s="1004"/>
      <c r="Q61" s="1022" t="s">
        <v>209</v>
      </c>
      <c r="R61" s="1023"/>
      <c r="S61" s="1023"/>
      <c r="T61" s="1023"/>
      <c r="U61" s="1024"/>
      <c r="V61" s="1025">
        <f>SUM(V57:Y60)</f>
        <v>0</v>
      </c>
      <c r="W61" s="1026"/>
      <c r="X61" s="1026"/>
      <c r="Y61" s="1026"/>
      <c r="Z61" s="355" t="s">
        <v>416</v>
      </c>
    </row>
    <row r="62" spans="2:26" ht="21" hidden="1" customHeight="1">
      <c r="B62" s="350" t="s">
        <v>488</v>
      </c>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9"/>
    </row>
    <row r="63" spans="2:26" ht="21" hidden="1" customHeight="1">
      <c r="B63" s="982" t="s">
        <v>489</v>
      </c>
      <c r="C63" s="982"/>
      <c r="D63" s="982"/>
      <c r="E63" s="982"/>
      <c r="F63" s="336" t="s">
        <v>419</v>
      </c>
      <c r="G63" s="981" t="s">
        <v>490</v>
      </c>
      <c r="H63" s="981"/>
      <c r="I63" s="981"/>
      <c r="J63" s="981"/>
      <c r="K63" s="981"/>
      <c r="L63" s="983" t="s">
        <v>491</v>
      </c>
      <c r="M63" s="983"/>
      <c r="N63" s="983"/>
      <c r="O63" s="983"/>
      <c r="P63" s="983"/>
      <c r="Q63" s="981" t="s">
        <v>492</v>
      </c>
      <c r="R63" s="981"/>
      <c r="S63" s="981"/>
      <c r="T63" s="981"/>
      <c r="U63" s="981"/>
      <c r="V63" s="981" t="s">
        <v>493</v>
      </c>
      <c r="W63" s="981"/>
      <c r="X63" s="981"/>
      <c r="Y63" s="981"/>
      <c r="Z63" s="981"/>
    </row>
    <row r="64" spans="2:26" ht="21" hidden="1" customHeight="1">
      <c r="B64" s="981"/>
      <c r="C64" s="981"/>
      <c r="D64" s="981"/>
      <c r="E64" s="981"/>
      <c r="F64" s="349"/>
      <c r="G64" s="981"/>
      <c r="H64" s="981"/>
      <c r="I64" s="981"/>
      <c r="J64" s="981"/>
      <c r="K64" s="981"/>
      <c r="L64" s="978"/>
      <c r="M64" s="978"/>
      <c r="N64" s="978"/>
      <c r="O64" s="978"/>
      <c r="P64" s="978"/>
      <c r="Q64" s="978"/>
      <c r="R64" s="978"/>
      <c r="S64" s="978"/>
      <c r="T64" s="978"/>
      <c r="U64" s="978"/>
      <c r="V64" s="982"/>
      <c r="W64" s="982"/>
      <c r="X64" s="982"/>
      <c r="Y64" s="982"/>
      <c r="Z64" s="982"/>
    </row>
    <row r="65" spans="2:26" ht="21" hidden="1" customHeight="1">
      <c r="B65" s="981"/>
      <c r="C65" s="981"/>
      <c r="D65" s="981"/>
      <c r="E65" s="981"/>
      <c r="F65" s="349"/>
      <c r="G65" s="981"/>
      <c r="H65" s="981"/>
      <c r="I65" s="981"/>
      <c r="J65" s="981"/>
      <c r="K65" s="981"/>
      <c r="L65" s="978"/>
      <c r="M65" s="978"/>
      <c r="N65" s="978"/>
      <c r="O65" s="978"/>
      <c r="P65" s="978"/>
      <c r="Q65" s="978"/>
      <c r="R65" s="978"/>
      <c r="S65" s="978"/>
      <c r="T65" s="978"/>
      <c r="U65" s="978"/>
      <c r="V65" s="982"/>
      <c r="W65" s="982"/>
      <c r="X65" s="982"/>
      <c r="Y65" s="982"/>
      <c r="Z65" s="982"/>
    </row>
    <row r="66" spans="2:26" ht="21" hidden="1" customHeight="1">
      <c r="B66" s="981"/>
      <c r="C66" s="981"/>
      <c r="D66" s="981"/>
      <c r="E66" s="981"/>
      <c r="F66" s="349"/>
      <c r="G66" s="981"/>
      <c r="H66" s="981"/>
      <c r="I66" s="981"/>
      <c r="J66" s="981"/>
      <c r="K66" s="981"/>
      <c r="L66" s="978"/>
      <c r="M66" s="978"/>
      <c r="N66" s="978"/>
      <c r="O66" s="978"/>
      <c r="P66" s="978"/>
      <c r="Q66" s="978"/>
      <c r="R66" s="978"/>
      <c r="S66" s="978"/>
      <c r="T66" s="978"/>
      <c r="U66" s="978"/>
      <c r="V66" s="982"/>
      <c r="W66" s="982"/>
      <c r="X66" s="982"/>
      <c r="Y66" s="982"/>
      <c r="Z66" s="982"/>
    </row>
    <row r="67" spans="2:26" ht="21" hidden="1" customHeight="1">
      <c r="B67" s="350" t="s">
        <v>494</v>
      </c>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9"/>
    </row>
    <row r="68" spans="2:26" ht="21" hidden="1" customHeight="1">
      <c r="B68" s="977"/>
      <c r="C68" s="977"/>
      <c r="D68" s="977"/>
      <c r="E68" s="977" t="s">
        <v>495</v>
      </c>
      <c r="F68" s="977"/>
      <c r="G68" s="977"/>
      <c r="H68" s="977"/>
      <c r="I68" s="977"/>
      <c r="J68" s="977" t="s">
        <v>496</v>
      </c>
      <c r="K68" s="977"/>
      <c r="L68" s="977"/>
      <c r="M68" s="977"/>
      <c r="N68" s="977" t="s">
        <v>497</v>
      </c>
      <c r="O68" s="977"/>
      <c r="P68" s="977"/>
      <c r="Q68" s="350" t="s">
        <v>498</v>
      </c>
      <c r="R68" s="338"/>
      <c r="S68" s="338"/>
      <c r="T68" s="338"/>
      <c r="U68" s="338"/>
      <c r="V68" s="338"/>
      <c r="W68" s="338"/>
      <c r="X68" s="338"/>
      <c r="Y68" s="338"/>
      <c r="Z68" s="339"/>
    </row>
    <row r="69" spans="2:26" ht="21" hidden="1" customHeight="1">
      <c r="B69" s="977" t="s">
        <v>499</v>
      </c>
      <c r="C69" s="977"/>
      <c r="D69" s="977"/>
      <c r="E69" s="978"/>
      <c r="F69" s="978"/>
      <c r="G69" s="978"/>
      <c r="H69" s="978"/>
      <c r="I69" s="978"/>
      <c r="J69" s="978"/>
      <c r="K69" s="978"/>
      <c r="L69" s="978"/>
      <c r="M69" s="978"/>
      <c r="N69" s="978"/>
      <c r="O69" s="978"/>
      <c r="P69" s="978"/>
      <c r="Q69" s="358" t="s">
        <v>426</v>
      </c>
      <c r="R69" s="359" t="s">
        <v>500</v>
      </c>
      <c r="S69" s="359" t="s">
        <v>501</v>
      </c>
      <c r="T69" s="341"/>
      <c r="U69" s="341"/>
      <c r="V69" s="341"/>
      <c r="W69" s="341"/>
      <c r="X69" s="341"/>
      <c r="Y69" s="341"/>
      <c r="Z69" s="342"/>
    </row>
    <row r="70" spans="2:26" ht="21" hidden="1" customHeight="1">
      <c r="B70" s="979" t="s">
        <v>502</v>
      </c>
      <c r="C70" s="979"/>
      <c r="D70" s="979"/>
      <c r="E70" s="980"/>
      <c r="F70" s="980"/>
      <c r="G70" s="980"/>
      <c r="H70" s="980"/>
      <c r="I70" s="980"/>
      <c r="J70" s="980"/>
      <c r="K70" s="980"/>
      <c r="L70" s="980"/>
      <c r="M70" s="980"/>
      <c r="N70" s="980"/>
      <c r="O70" s="980"/>
      <c r="P70" s="980"/>
      <c r="Q70" s="343" t="s">
        <v>503</v>
      </c>
      <c r="R70" s="344"/>
      <c r="S70" s="344"/>
      <c r="T70" s="344"/>
      <c r="U70" s="344"/>
      <c r="V70" s="344"/>
      <c r="W70" s="344"/>
      <c r="X70" s="344"/>
      <c r="Y70" s="344"/>
      <c r="Z70" s="345" t="s">
        <v>504</v>
      </c>
    </row>
    <row r="71" spans="2:26" ht="21" hidden="1" customHeight="1">
      <c r="B71" s="972" t="s">
        <v>209</v>
      </c>
      <c r="C71" s="972"/>
      <c r="D71" s="972"/>
      <c r="E71" s="973"/>
      <c r="F71" s="973"/>
      <c r="G71" s="973"/>
      <c r="H71" s="973"/>
      <c r="I71" s="973"/>
      <c r="J71" s="973"/>
      <c r="K71" s="973"/>
      <c r="L71" s="973"/>
      <c r="M71" s="973"/>
      <c r="N71" s="973"/>
      <c r="O71" s="973"/>
      <c r="P71" s="973"/>
      <c r="Q71" s="348"/>
      <c r="R71" s="346"/>
      <c r="S71" s="346"/>
      <c r="T71" s="346"/>
      <c r="U71" s="346"/>
      <c r="V71" s="346"/>
      <c r="W71" s="346"/>
      <c r="X71" s="346"/>
      <c r="Y71" s="346"/>
      <c r="Z71" s="347"/>
    </row>
    <row r="72" spans="2:26" ht="20.100000000000001" hidden="1" customHeight="1">
      <c r="B72" s="340" t="s">
        <v>505</v>
      </c>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2"/>
    </row>
    <row r="73" spans="2:26" ht="84" hidden="1" customHeight="1">
      <c r="B73" s="974"/>
      <c r="C73" s="975"/>
      <c r="D73" s="975"/>
      <c r="E73" s="975"/>
      <c r="F73" s="975"/>
      <c r="G73" s="975"/>
      <c r="H73" s="975"/>
      <c r="I73" s="975"/>
      <c r="J73" s="975"/>
      <c r="K73" s="975"/>
      <c r="L73" s="975"/>
      <c r="M73" s="975"/>
      <c r="N73" s="975"/>
      <c r="O73" s="975"/>
      <c r="P73" s="975"/>
      <c r="Q73" s="975"/>
      <c r="R73" s="975"/>
      <c r="S73" s="975"/>
      <c r="T73" s="975"/>
      <c r="U73" s="975"/>
      <c r="V73" s="975"/>
      <c r="W73" s="975"/>
      <c r="X73" s="975"/>
      <c r="Y73" s="975"/>
      <c r="Z73" s="976"/>
    </row>
    <row r="74" spans="2:26" hidden="1"/>
    <row r="75" spans="2:26">
      <c r="B75" s="335" t="s">
        <v>506</v>
      </c>
    </row>
    <row r="76" spans="2:26">
      <c r="C76" s="335" t="s">
        <v>750</v>
      </c>
    </row>
    <row r="77" spans="2:26">
      <c r="C77" s="335" t="s">
        <v>751</v>
      </c>
    </row>
    <row r="78" spans="2:26">
      <c r="C78" s="335" t="s">
        <v>752</v>
      </c>
    </row>
    <row r="79" spans="2:26">
      <c r="C79" s="335" t="s">
        <v>753</v>
      </c>
    </row>
    <row r="80" spans="2:26">
      <c r="C80" s="335" t="s">
        <v>754</v>
      </c>
    </row>
    <row r="81" spans="1:27">
      <c r="C81" s="335" t="s">
        <v>755</v>
      </c>
    </row>
    <row r="82" spans="1:27">
      <c r="C82" s="335" t="s">
        <v>756</v>
      </c>
    </row>
    <row r="84" spans="1:27" ht="12">
      <c r="A84" s="360"/>
      <c r="B84" s="360"/>
      <c r="C84" s="360"/>
      <c r="D84" s="360"/>
      <c r="E84" s="360"/>
      <c r="F84" s="360"/>
      <c r="G84" s="360"/>
      <c r="H84" s="360"/>
      <c r="I84" s="360"/>
      <c r="J84" s="360"/>
      <c r="K84" s="360"/>
      <c r="L84" s="360"/>
      <c r="M84" s="360"/>
      <c r="N84" s="360"/>
      <c r="O84" s="360"/>
      <c r="P84" s="360"/>
      <c r="Q84" s="360"/>
      <c r="R84" s="360"/>
      <c r="S84" s="360"/>
      <c r="T84" s="360"/>
      <c r="U84" s="360"/>
      <c r="V84" s="360"/>
      <c r="W84" s="360"/>
      <c r="X84" s="360"/>
      <c r="Y84" s="360"/>
      <c r="Z84" s="360"/>
      <c r="AA84" s="360"/>
    </row>
    <row r="85" spans="1:27" ht="15.95" customHeight="1">
      <c r="A85" s="361"/>
      <c r="B85" s="361"/>
      <c r="C85" s="361"/>
      <c r="D85" s="361"/>
      <c r="E85" s="361"/>
      <c r="F85" s="361"/>
      <c r="G85" s="361"/>
      <c r="H85" s="361"/>
      <c r="I85" s="361"/>
      <c r="J85" s="361"/>
      <c r="K85" s="361"/>
      <c r="L85" s="361"/>
      <c r="M85" s="361"/>
      <c r="N85" s="361"/>
      <c r="O85" s="361"/>
      <c r="P85" s="361"/>
      <c r="Q85" s="361"/>
      <c r="R85" s="361"/>
      <c r="S85" s="361"/>
      <c r="T85" s="361"/>
      <c r="U85" s="361"/>
      <c r="V85" s="361"/>
      <c r="W85" s="361"/>
      <c r="X85" s="361"/>
      <c r="Y85" s="361"/>
      <c r="Z85" s="361"/>
      <c r="AA85" s="360"/>
    </row>
    <row r="86" spans="1:27" ht="15.95" customHeight="1">
      <c r="A86" s="361"/>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0"/>
    </row>
    <row r="87" spans="1:27" ht="15.95" customHeight="1">
      <c r="A87" s="361"/>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0"/>
    </row>
    <row r="88" spans="1:27" ht="15.95" customHeight="1">
      <c r="A88" s="361"/>
      <c r="B88" s="361"/>
      <c r="C88" s="361"/>
      <c r="D88" s="361"/>
      <c r="E88" s="361"/>
      <c r="F88" s="361"/>
      <c r="G88" s="361"/>
      <c r="H88" s="361"/>
      <c r="I88" s="361"/>
      <c r="J88" s="361"/>
      <c r="K88" s="361"/>
      <c r="L88" s="361"/>
      <c r="M88" s="361"/>
      <c r="N88" s="361"/>
      <c r="O88" s="361"/>
      <c r="P88" s="361"/>
      <c r="Q88" s="361"/>
      <c r="R88" s="361"/>
      <c r="S88" s="361"/>
      <c r="T88" s="361"/>
      <c r="U88" s="361"/>
      <c r="V88" s="361"/>
      <c r="W88" s="361"/>
      <c r="X88" s="361"/>
      <c r="Y88" s="361"/>
      <c r="Z88" s="361"/>
      <c r="AA88" s="360"/>
    </row>
    <row r="89" spans="1:27" ht="15.95" customHeight="1">
      <c r="A89" s="361"/>
      <c r="B89" s="361"/>
      <c r="C89" s="971"/>
      <c r="D89" s="971"/>
      <c r="E89" s="971"/>
      <c r="F89" s="971"/>
      <c r="G89" s="361"/>
      <c r="H89" s="361"/>
      <c r="I89" s="361"/>
      <c r="J89" s="361"/>
      <c r="K89" s="361"/>
      <c r="L89" s="361"/>
      <c r="M89" s="361"/>
      <c r="N89" s="361"/>
      <c r="O89" s="361"/>
      <c r="P89" s="361"/>
      <c r="Q89" s="361"/>
      <c r="R89" s="361"/>
      <c r="S89" s="361"/>
      <c r="T89" s="361"/>
      <c r="U89" s="361"/>
      <c r="V89" s="361"/>
      <c r="W89" s="361"/>
      <c r="X89" s="361"/>
      <c r="Y89" s="361"/>
      <c r="Z89" s="361"/>
      <c r="AA89" s="360"/>
    </row>
    <row r="90" spans="1:27" ht="15.95" customHeight="1">
      <c r="A90" s="361"/>
      <c r="B90" s="361"/>
      <c r="C90" s="361"/>
      <c r="D90" s="362"/>
      <c r="E90" s="361"/>
      <c r="F90" s="361"/>
      <c r="G90" s="361"/>
      <c r="H90" s="344"/>
      <c r="I90" s="361"/>
      <c r="J90" s="361"/>
      <c r="K90" s="361"/>
      <c r="L90" s="361"/>
      <c r="M90" s="361"/>
      <c r="N90" s="361"/>
      <c r="O90" s="361"/>
      <c r="P90" s="361"/>
      <c r="Q90" s="361"/>
      <c r="R90" s="361"/>
      <c r="S90" s="361"/>
      <c r="T90" s="361"/>
      <c r="U90" s="361"/>
      <c r="V90" s="361"/>
      <c r="W90" s="361"/>
      <c r="X90" s="361"/>
      <c r="Y90" s="361"/>
      <c r="Z90" s="361"/>
      <c r="AA90" s="360"/>
    </row>
    <row r="91" spans="1:27" ht="15.95" customHeight="1">
      <c r="A91" s="361"/>
      <c r="B91" s="361"/>
      <c r="C91" s="361"/>
      <c r="D91" s="362"/>
      <c r="E91" s="361"/>
      <c r="F91" s="361"/>
      <c r="G91" s="361"/>
      <c r="H91" s="344"/>
      <c r="I91" s="361"/>
      <c r="J91" s="361"/>
      <c r="K91" s="361"/>
      <c r="L91" s="361"/>
      <c r="M91" s="361"/>
      <c r="N91" s="361"/>
      <c r="O91" s="361"/>
      <c r="P91" s="361"/>
      <c r="Q91" s="361"/>
      <c r="R91" s="361"/>
      <c r="S91" s="361"/>
      <c r="T91" s="361"/>
      <c r="U91" s="361"/>
      <c r="V91" s="361"/>
      <c r="W91" s="361"/>
      <c r="X91" s="361"/>
      <c r="Y91" s="361"/>
      <c r="Z91" s="361"/>
      <c r="AA91" s="360"/>
    </row>
    <row r="92" spans="1:27" ht="15.95" customHeight="1">
      <c r="A92" s="361"/>
      <c r="B92" s="361"/>
      <c r="C92" s="361"/>
      <c r="D92" s="363"/>
      <c r="E92" s="361"/>
      <c r="F92" s="361"/>
      <c r="G92" s="361"/>
      <c r="H92" s="344"/>
      <c r="I92" s="361"/>
      <c r="J92" s="361"/>
      <c r="K92" s="361"/>
      <c r="L92" s="361"/>
      <c r="M92" s="361"/>
      <c r="N92" s="361"/>
      <c r="O92" s="361"/>
      <c r="P92" s="361"/>
      <c r="Q92" s="361"/>
      <c r="R92" s="361"/>
      <c r="S92" s="361"/>
      <c r="T92" s="361"/>
      <c r="U92" s="361"/>
      <c r="V92" s="361"/>
      <c r="W92" s="361"/>
      <c r="X92" s="361"/>
      <c r="Y92" s="361"/>
      <c r="Z92" s="361"/>
      <c r="AA92" s="360"/>
    </row>
    <row r="93" spans="1:27" ht="15.95" customHeight="1">
      <c r="A93" s="361"/>
      <c r="B93" s="361"/>
      <c r="C93" s="361"/>
      <c r="D93" s="361"/>
      <c r="E93" s="361"/>
      <c r="F93" s="361"/>
      <c r="G93" s="361"/>
      <c r="H93" s="361"/>
      <c r="I93" s="361"/>
      <c r="J93" s="361"/>
      <c r="K93" s="361"/>
      <c r="L93" s="361"/>
      <c r="M93" s="361"/>
      <c r="N93" s="361"/>
      <c r="O93" s="361"/>
      <c r="P93" s="361"/>
      <c r="Q93" s="361"/>
      <c r="R93" s="361"/>
      <c r="S93" s="361"/>
      <c r="T93" s="361"/>
      <c r="U93" s="361"/>
      <c r="V93" s="361"/>
      <c r="W93" s="361"/>
      <c r="X93" s="361"/>
      <c r="Y93" s="361"/>
      <c r="Z93" s="361"/>
      <c r="AA93" s="360"/>
    </row>
    <row r="94" spans="1:27" ht="15.95" customHeight="1">
      <c r="A94" s="361"/>
      <c r="B94" s="361"/>
      <c r="C94" s="361"/>
      <c r="D94" s="361"/>
      <c r="E94" s="361"/>
      <c r="F94" s="361"/>
      <c r="G94" s="361"/>
      <c r="H94" s="361"/>
      <c r="I94" s="361"/>
      <c r="J94" s="361"/>
      <c r="K94" s="361"/>
      <c r="L94" s="361"/>
      <c r="M94" s="361"/>
      <c r="N94" s="361"/>
      <c r="O94" s="361"/>
      <c r="P94" s="361"/>
      <c r="Q94" s="361"/>
      <c r="R94" s="361"/>
      <c r="S94" s="361"/>
      <c r="T94" s="361"/>
      <c r="U94" s="361"/>
      <c r="V94" s="361"/>
      <c r="W94" s="361"/>
      <c r="X94" s="361"/>
      <c r="Y94" s="361"/>
      <c r="Z94" s="361"/>
      <c r="AA94" s="360"/>
    </row>
    <row r="95" spans="1:27" ht="15.95" customHeight="1">
      <c r="A95" s="361"/>
      <c r="B95" s="361"/>
      <c r="C95" s="361"/>
      <c r="D95" s="361"/>
      <c r="E95" s="361"/>
      <c r="F95" s="361"/>
      <c r="G95" s="361"/>
      <c r="H95" s="361"/>
      <c r="I95" s="361"/>
      <c r="J95" s="361"/>
      <c r="K95" s="361"/>
      <c r="L95" s="361"/>
      <c r="M95" s="361"/>
      <c r="N95" s="361"/>
      <c r="O95" s="361"/>
      <c r="P95" s="361"/>
      <c r="Q95" s="361"/>
      <c r="R95" s="361"/>
      <c r="S95" s="361"/>
      <c r="T95" s="361"/>
      <c r="U95" s="361"/>
      <c r="V95" s="361"/>
      <c r="W95" s="361"/>
      <c r="X95" s="361"/>
      <c r="Y95" s="361"/>
      <c r="Z95" s="361"/>
      <c r="AA95" s="360"/>
    </row>
    <row r="96" spans="1:27" ht="15.95" customHeight="1">
      <c r="A96" s="361"/>
      <c r="B96" s="361"/>
      <c r="C96" s="361"/>
      <c r="D96" s="361"/>
      <c r="E96" s="361"/>
      <c r="F96" s="361"/>
      <c r="G96" s="361"/>
      <c r="H96" s="361"/>
      <c r="I96" s="361"/>
      <c r="J96" s="361"/>
      <c r="K96" s="361"/>
      <c r="L96" s="361"/>
      <c r="M96" s="361"/>
      <c r="N96" s="361"/>
      <c r="O96" s="361"/>
      <c r="P96" s="361"/>
      <c r="Q96" s="361"/>
      <c r="R96" s="361"/>
      <c r="S96" s="361"/>
      <c r="T96" s="361"/>
      <c r="U96" s="361"/>
      <c r="V96" s="361"/>
      <c r="W96" s="361"/>
      <c r="X96" s="361"/>
      <c r="Y96" s="361"/>
      <c r="Z96" s="361"/>
      <c r="AA96" s="360"/>
    </row>
    <row r="97" spans="1:27" ht="15.95" customHeight="1">
      <c r="A97" s="361"/>
      <c r="B97" s="361"/>
      <c r="C97" s="361"/>
      <c r="D97" s="361"/>
      <c r="E97" s="361"/>
      <c r="F97" s="361"/>
      <c r="G97" s="361"/>
      <c r="H97" s="361"/>
      <c r="I97" s="361"/>
      <c r="J97" s="361"/>
      <c r="K97" s="361"/>
      <c r="L97" s="361"/>
      <c r="M97" s="361"/>
      <c r="N97" s="361"/>
      <c r="O97" s="361"/>
      <c r="P97" s="361"/>
      <c r="Q97" s="361"/>
      <c r="R97" s="361"/>
      <c r="S97" s="361"/>
      <c r="T97" s="361"/>
      <c r="U97" s="361"/>
      <c r="V97" s="361"/>
      <c r="W97" s="361"/>
      <c r="X97" s="361"/>
      <c r="Y97" s="361"/>
      <c r="Z97" s="361"/>
      <c r="AA97" s="360"/>
    </row>
    <row r="98" spans="1:27" ht="15.95" customHeight="1">
      <c r="A98" s="361"/>
      <c r="B98" s="361"/>
      <c r="C98" s="971"/>
      <c r="D98" s="971"/>
      <c r="E98" s="971"/>
      <c r="F98" s="971"/>
      <c r="G98" s="971"/>
      <c r="H98" s="361"/>
      <c r="I98" s="361"/>
      <c r="J98" s="361"/>
      <c r="K98" s="971"/>
      <c r="L98" s="971"/>
      <c r="M98" s="971"/>
      <c r="N98" s="361"/>
      <c r="O98" s="361"/>
      <c r="P98" s="361"/>
      <c r="Q98" s="971"/>
      <c r="R98" s="971"/>
      <c r="S98" s="971"/>
      <c r="T98" s="971"/>
      <c r="U98" s="361"/>
      <c r="V98" s="361"/>
      <c r="W98" s="361"/>
      <c r="X98" s="971"/>
      <c r="Y98" s="971"/>
      <c r="Z98" s="971"/>
      <c r="AA98" s="360"/>
    </row>
    <row r="99" spans="1:27" ht="15.95" customHeight="1">
      <c r="A99" s="361"/>
      <c r="B99" s="361"/>
      <c r="C99" s="971"/>
      <c r="D99" s="971"/>
      <c r="E99" s="971"/>
      <c r="F99" s="971"/>
      <c r="G99" s="971"/>
      <c r="H99" s="971"/>
      <c r="I99" s="971"/>
      <c r="J99" s="971"/>
      <c r="K99" s="971"/>
      <c r="L99" s="971"/>
      <c r="M99" s="971"/>
      <c r="N99" s="361"/>
      <c r="O99" s="361"/>
      <c r="P99" s="361"/>
      <c r="Q99" s="971"/>
      <c r="R99" s="971"/>
      <c r="S99" s="971"/>
      <c r="T99" s="971"/>
      <c r="U99" s="971"/>
      <c r="V99" s="971"/>
      <c r="W99" s="971"/>
      <c r="X99" s="971"/>
      <c r="Y99" s="971"/>
      <c r="Z99" s="971"/>
      <c r="AA99" s="360"/>
    </row>
    <row r="100" spans="1:27" ht="15.95" customHeight="1">
      <c r="A100" s="361"/>
      <c r="B100" s="361"/>
      <c r="C100" s="971"/>
      <c r="D100" s="971"/>
      <c r="E100" s="971"/>
      <c r="F100" s="971"/>
      <c r="G100" s="971"/>
      <c r="H100" s="361"/>
      <c r="I100" s="361"/>
      <c r="J100" s="361"/>
      <c r="K100" s="971"/>
      <c r="L100" s="971"/>
      <c r="M100" s="971"/>
      <c r="N100" s="361"/>
      <c r="O100" s="361"/>
      <c r="P100" s="361"/>
      <c r="Q100" s="971"/>
      <c r="R100" s="971"/>
      <c r="S100" s="971"/>
      <c r="T100" s="971"/>
      <c r="U100" s="361"/>
      <c r="V100" s="361"/>
      <c r="W100" s="361"/>
      <c r="X100" s="971"/>
      <c r="Y100" s="971"/>
      <c r="Z100" s="971"/>
      <c r="AA100" s="360"/>
    </row>
    <row r="101" spans="1:27" ht="15.95" customHeight="1">
      <c r="A101" s="361"/>
      <c r="B101" s="361"/>
      <c r="C101" s="361"/>
      <c r="D101" s="361"/>
      <c r="E101" s="361"/>
      <c r="F101" s="361"/>
      <c r="G101" s="361"/>
      <c r="H101" s="361"/>
      <c r="I101" s="361"/>
      <c r="J101" s="361"/>
      <c r="K101" s="361"/>
      <c r="L101" s="971"/>
      <c r="M101" s="971"/>
      <c r="N101" s="361"/>
      <c r="O101" s="361"/>
      <c r="P101" s="361"/>
      <c r="Q101" s="361"/>
      <c r="R101" s="361"/>
      <c r="S101" s="361"/>
      <c r="T101" s="361"/>
      <c r="U101" s="361"/>
      <c r="V101" s="361"/>
      <c r="W101" s="361"/>
      <c r="X101" s="361"/>
      <c r="Y101" s="361"/>
      <c r="Z101" s="361"/>
      <c r="AA101" s="360"/>
    </row>
    <row r="102" spans="1:27" ht="15.95" customHeight="1">
      <c r="A102" s="361"/>
      <c r="B102" s="361"/>
      <c r="C102" s="361"/>
      <c r="D102" s="361"/>
      <c r="E102" s="361"/>
      <c r="F102" s="361"/>
      <c r="G102" s="361"/>
      <c r="H102" s="361"/>
      <c r="I102" s="361"/>
      <c r="J102" s="361"/>
      <c r="K102" s="361"/>
      <c r="L102" s="971"/>
      <c r="M102" s="971"/>
      <c r="N102" s="361"/>
      <c r="O102" s="361"/>
      <c r="P102" s="361"/>
      <c r="Q102" s="361"/>
      <c r="R102" s="361"/>
      <c r="S102" s="361"/>
      <c r="T102" s="361"/>
      <c r="U102" s="361"/>
      <c r="V102" s="361"/>
      <c r="W102" s="361"/>
      <c r="X102" s="361"/>
      <c r="Y102" s="361"/>
      <c r="Z102" s="361"/>
      <c r="AA102" s="360"/>
    </row>
    <row r="103" spans="1:27" ht="15.95" customHeight="1">
      <c r="A103" s="361"/>
      <c r="B103" s="361"/>
      <c r="C103" s="971"/>
      <c r="D103" s="971"/>
      <c r="E103" s="361"/>
      <c r="F103" s="971"/>
      <c r="G103" s="971"/>
      <c r="H103" s="361"/>
      <c r="I103" s="361"/>
      <c r="J103" s="361"/>
      <c r="K103" s="971"/>
      <c r="L103" s="971"/>
      <c r="M103" s="971"/>
      <c r="N103" s="361"/>
      <c r="O103" s="361"/>
      <c r="P103" s="361"/>
      <c r="Q103" s="971"/>
      <c r="R103" s="971"/>
      <c r="S103" s="971"/>
      <c r="T103" s="971"/>
      <c r="U103" s="361"/>
      <c r="V103" s="361"/>
      <c r="W103" s="361"/>
      <c r="X103" s="361"/>
      <c r="Y103" s="361"/>
      <c r="Z103" s="361"/>
      <c r="AA103" s="360"/>
    </row>
    <row r="104" spans="1:27" ht="15.95" customHeight="1">
      <c r="A104" s="361"/>
      <c r="B104" s="361"/>
      <c r="C104" s="971"/>
      <c r="D104" s="971"/>
      <c r="E104" s="361"/>
      <c r="F104" s="971"/>
      <c r="G104" s="971"/>
      <c r="H104" s="361"/>
      <c r="I104" s="361"/>
      <c r="J104" s="361"/>
      <c r="K104" s="971"/>
      <c r="L104" s="971"/>
      <c r="M104" s="971"/>
      <c r="N104" s="971"/>
      <c r="O104" s="971"/>
      <c r="P104" s="971"/>
      <c r="Q104" s="971"/>
      <c r="R104" s="971"/>
      <c r="S104" s="971"/>
      <c r="T104" s="971"/>
      <c r="U104" s="361"/>
      <c r="V104" s="361"/>
      <c r="W104" s="361"/>
      <c r="X104" s="361"/>
      <c r="Y104" s="361"/>
      <c r="Z104" s="361"/>
      <c r="AA104" s="360"/>
    </row>
    <row r="105" spans="1:27" ht="15.95" customHeight="1">
      <c r="A105" s="361"/>
      <c r="B105" s="361"/>
      <c r="C105" s="971"/>
      <c r="D105" s="971"/>
      <c r="E105" s="361"/>
      <c r="F105" s="971"/>
      <c r="G105" s="971"/>
      <c r="H105" s="361"/>
      <c r="I105" s="361"/>
      <c r="J105" s="361"/>
      <c r="K105" s="971"/>
      <c r="L105" s="971"/>
      <c r="M105" s="971"/>
      <c r="N105" s="361"/>
      <c r="O105" s="361"/>
      <c r="P105" s="361"/>
      <c r="Q105" s="971"/>
      <c r="R105" s="971"/>
      <c r="S105" s="971"/>
      <c r="T105" s="971"/>
      <c r="U105" s="361"/>
      <c r="V105" s="361"/>
      <c r="W105" s="361"/>
      <c r="X105" s="361"/>
      <c r="Y105" s="361"/>
      <c r="Z105" s="361"/>
      <c r="AA105" s="360"/>
    </row>
    <row r="106" spans="1:27" ht="15.95" customHeight="1">
      <c r="A106" s="361"/>
      <c r="B106" s="361"/>
      <c r="C106" s="361"/>
      <c r="D106" s="361"/>
      <c r="E106" s="361"/>
      <c r="F106" s="361"/>
      <c r="G106" s="361"/>
      <c r="H106" s="361"/>
      <c r="I106" s="361"/>
      <c r="J106" s="361"/>
      <c r="K106" s="361"/>
      <c r="L106" s="361"/>
      <c r="M106" s="361"/>
      <c r="N106" s="361"/>
      <c r="O106" s="361"/>
      <c r="P106" s="361"/>
      <c r="Q106" s="361"/>
      <c r="R106" s="361"/>
      <c r="S106" s="361"/>
      <c r="T106" s="361"/>
      <c r="U106" s="361"/>
      <c r="V106" s="361"/>
      <c r="W106" s="361"/>
      <c r="X106" s="361"/>
      <c r="Y106" s="361"/>
      <c r="Z106" s="361"/>
      <c r="AA106" s="360"/>
    </row>
    <row r="107" spans="1:27" ht="15.95" customHeight="1">
      <c r="A107" s="361"/>
      <c r="B107" s="361"/>
      <c r="C107" s="361"/>
      <c r="D107" s="361"/>
      <c r="E107" s="361"/>
      <c r="F107" s="361"/>
      <c r="G107" s="361"/>
      <c r="H107" s="361"/>
      <c r="I107" s="361"/>
      <c r="J107" s="361"/>
      <c r="K107" s="361"/>
      <c r="L107" s="361"/>
      <c r="M107" s="361"/>
      <c r="N107" s="361"/>
      <c r="O107" s="361"/>
      <c r="P107" s="361"/>
      <c r="Q107" s="361"/>
      <c r="R107" s="361"/>
      <c r="S107" s="361"/>
      <c r="T107" s="361"/>
      <c r="U107" s="361"/>
      <c r="V107" s="361"/>
      <c r="W107" s="361"/>
      <c r="X107" s="361"/>
      <c r="Y107" s="361"/>
      <c r="Z107" s="361"/>
      <c r="AA107" s="360"/>
    </row>
    <row r="108" spans="1:27" ht="15.95" customHeight="1">
      <c r="A108" s="361"/>
      <c r="B108" s="361"/>
      <c r="C108" s="361"/>
      <c r="D108" s="361"/>
      <c r="E108" s="361"/>
      <c r="F108" s="361"/>
      <c r="G108" s="361"/>
      <c r="H108" s="361"/>
      <c r="I108" s="361"/>
      <c r="J108" s="361"/>
      <c r="K108" s="361"/>
      <c r="L108" s="361"/>
      <c r="M108" s="361"/>
      <c r="N108" s="361"/>
      <c r="O108" s="361"/>
      <c r="P108" s="361"/>
      <c r="Q108" s="361"/>
      <c r="R108" s="361"/>
      <c r="S108" s="361"/>
      <c r="T108" s="361"/>
      <c r="U108" s="361"/>
      <c r="V108" s="361"/>
      <c r="W108" s="361"/>
      <c r="X108" s="361"/>
      <c r="Y108" s="361"/>
      <c r="Z108" s="361"/>
      <c r="AA108" s="360"/>
    </row>
    <row r="109" spans="1:27" ht="15.95" customHeight="1">
      <c r="A109" s="361"/>
      <c r="B109" s="361"/>
      <c r="C109" s="361"/>
      <c r="D109" s="361"/>
      <c r="E109" s="361"/>
      <c r="F109" s="361"/>
      <c r="G109" s="361"/>
      <c r="H109" s="361"/>
      <c r="I109" s="361"/>
      <c r="J109" s="361"/>
      <c r="K109" s="361"/>
      <c r="L109" s="361"/>
      <c r="M109" s="361"/>
      <c r="N109" s="361"/>
      <c r="O109" s="361"/>
      <c r="P109" s="361"/>
      <c r="Q109" s="361"/>
      <c r="R109" s="361"/>
      <c r="S109" s="361"/>
      <c r="T109" s="361"/>
      <c r="U109" s="361"/>
      <c r="V109" s="361"/>
      <c r="W109" s="361"/>
      <c r="X109" s="361"/>
      <c r="Y109" s="361"/>
      <c r="Z109" s="361"/>
      <c r="AA109" s="360"/>
    </row>
    <row r="110" spans="1:27" ht="15.95" customHeight="1">
      <c r="A110" s="361"/>
      <c r="B110" s="361"/>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0"/>
    </row>
    <row r="111" spans="1:27" ht="15.95" customHeight="1">
      <c r="A111" s="361"/>
      <c r="B111" s="361"/>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0"/>
    </row>
    <row r="112" spans="1:27" ht="15.95" customHeight="1">
      <c r="A112" s="361"/>
      <c r="B112" s="361"/>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0"/>
    </row>
    <row r="113" spans="1:27" ht="15.95" customHeight="1">
      <c r="A113" s="361"/>
      <c r="B113" s="361"/>
      <c r="C113" s="361"/>
      <c r="D113" s="361"/>
      <c r="E113" s="361"/>
      <c r="F113" s="361"/>
      <c r="G113" s="361"/>
      <c r="H113" s="361"/>
      <c r="I113" s="361"/>
      <c r="J113" s="361"/>
      <c r="K113" s="361"/>
      <c r="L113" s="361"/>
      <c r="M113" s="361"/>
      <c r="N113" s="361"/>
      <c r="O113" s="361"/>
      <c r="P113" s="361"/>
      <c r="Q113" s="361"/>
      <c r="R113" s="361"/>
      <c r="S113" s="361"/>
      <c r="T113" s="361"/>
      <c r="U113" s="361"/>
      <c r="V113" s="361"/>
      <c r="W113" s="361"/>
      <c r="X113" s="361"/>
      <c r="Y113" s="361"/>
      <c r="Z113" s="361"/>
      <c r="AA113" s="360"/>
    </row>
    <row r="114" spans="1:27" ht="15.95" customHeight="1">
      <c r="A114" s="361"/>
      <c r="B114" s="361"/>
      <c r="C114" s="361"/>
      <c r="D114" s="361"/>
      <c r="E114" s="361"/>
      <c r="F114" s="361"/>
      <c r="G114" s="361"/>
      <c r="H114" s="361"/>
      <c r="I114" s="361"/>
      <c r="J114" s="361"/>
      <c r="K114" s="361"/>
      <c r="L114" s="361"/>
      <c r="M114" s="361"/>
      <c r="N114" s="361"/>
      <c r="O114" s="361"/>
      <c r="P114" s="361"/>
      <c r="Q114" s="361"/>
      <c r="R114" s="361"/>
      <c r="S114" s="361"/>
      <c r="T114" s="361"/>
      <c r="U114" s="361"/>
      <c r="V114" s="361"/>
      <c r="W114" s="361"/>
      <c r="X114" s="361"/>
      <c r="Y114" s="361"/>
      <c r="Z114" s="361"/>
      <c r="AA114" s="360"/>
    </row>
    <row r="115" spans="1:27" ht="15.95" customHeight="1">
      <c r="A115" s="361"/>
      <c r="B115" s="361"/>
      <c r="C115" s="361"/>
      <c r="D115" s="361"/>
      <c r="E115" s="361"/>
      <c r="F115" s="361"/>
      <c r="G115" s="361"/>
      <c r="H115" s="361"/>
      <c r="I115" s="361"/>
      <c r="J115" s="361"/>
      <c r="K115" s="361"/>
      <c r="L115" s="361"/>
      <c r="M115" s="361"/>
      <c r="N115" s="361"/>
      <c r="O115" s="361"/>
      <c r="P115" s="361"/>
      <c r="Q115" s="361"/>
      <c r="R115" s="361"/>
      <c r="S115" s="361"/>
      <c r="T115" s="361"/>
      <c r="U115" s="361"/>
      <c r="V115" s="361"/>
      <c r="W115" s="361"/>
      <c r="X115" s="361"/>
      <c r="Y115" s="361"/>
      <c r="Z115" s="361"/>
      <c r="AA115" s="360"/>
    </row>
    <row r="116" spans="1:27" ht="15.95" customHeight="1">
      <c r="A116" s="361"/>
      <c r="B116" s="361"/>
      <c r="C116" s="361"/>
      <c r="D116" s="361"/>
      <c r="E116" s="361"/>
      <c r="F116" s="361"/>
      <c r="G116" s="361"/>
      <c r="H116" s="361"/>
      <c r="I116" s="361"/>
      <c r="J116" s="361"/>
      <c r="K116" s="361"/>
      <c r="L116" s="361"/>
      <c r="M116" s="361"/>
      <c r="N116" s="361"/>
      <c r="O116" s="361"/>
      <c r="P116" s="361"/>
      <c r="Q116" s="361"/>
      <c r="R116" s="361"/>
      <c r="S116" s="361"/>
      <c r="T116" s="361"/>
      <c r="U116" s="361"/>
      <c r="V116" s="361"/>
      <c r="W116" s="361"/>
      <c r="X116" s="361"/>
      <c r="Y116" s="361"/>
      <c r="Z116" s="361"/>
      <c r="AA116" s="360"/>
    </row>
    <row r="117" spans="1:27" ht="15.95" customHeight="1">
      <c r="A117" s="361"/>
      <c r="B117" s="361"/>
      <c r="C117" s="361"/>
      <c r="D117" s="361"/>
      <c r="E117" s="361"/>
      <c r="F117" s="361"/>
      <c r="G117" s="361"/>
      <c r="H117" s="361"/>
      <c r="I117" s="361"/>
      <c r="J117" s="361"/>
      <c r="K117" s="361"/>
      <c r="L117" s="361"/>
      <c r="M117" s="361"/>
      <c r="N117" s="361"/>
      <c r="O117" s="361"/>
      <c r="P117" s="361"/>
      <c r="Q117" s="361"/>
      <c r="R117" s="361"/>
      <c r="S117" s="361"/>
      <c r="T117" s="361"/>
      <c r="U117" s="361"/>
      <c r="V117" s="361"/>
      <c r="W117" s="361"/>
      <c r="X117" s="361"/>
      <c r="Y117" s="361"/>
      <c r="Z117" s="361"/>
      <c r="AA117" s="360"/>
    </row>
    <row r="118" spans="1:27" ht="15.95" customHeight="1">
      <c r="A118" s="361"/>
      <c r="B118" s="361"/>
      <c r="C118" s="361"/>
      <c r="D118" s="361"/>
      <c r="E118" s="361"/>
      <c r="F118" s="361"/>
      <c r="G118" s="361"/>
      <c r="H118" s="361"/>
      <c r="I118" s="361"/>
      <c r="J118" s="361"/>
      <c r="K118" s="361"/>
      <c r="L118" s="361"/>
      <c r="M118" s="361"/>
      <c r="N118" s="361"/>
      <c r="O118" s="361"/>
      <c r="P118" s="361"/>
      <c r="Q118" s="361"/>
      <c r="R118" s="361"/>
      <c r="S118" s="361"/>
      <c r="T118" s="361"/>
      <c r="U118" s="361"/>
      <c r="V118" s="361"/>
      <c r="W118" s="361"/>
      <c r="X118" s="361"/>
      <c r="Y118" s="361"/>
      <c r="Z118" s="361"/>
      <c r="AA118" s="360"/>
    </row>
    <row r="119" spans="1:27" ht="15.95" customHeight="1">
      <c r="A119" s="361"/>
      <c r="B119" s="361"/>
      <c r="C119" s="361"/>
      <c r="D119" s="361"/>
      <c r="E119" s="361"/>
      <c r="F119" s="361"/>
      <c r="G119" s="361"/>
      <c r="H119" s="361"/>
      <c r="I119" s="361"/>
      <c r="J119" s="361"/>
      <c r="K119" s="361"/>
      <c r="L119" s="361"/>
      <c r="M119" s="361"/>
      <c r="N119" s="361"/>
      <c r="O119" s="361"/>
      <c r="P119" s="361"/>
      <c r="Q119" s="361"/>
      <c r="R119" s="361"/>
      <c r="S119" s="361"/>
      <c r="T119" s="361"/>
      <c r="U119" s="361"/>
      <c r="V119" s="361"/>
      <c r="W119" s="361"/>
      <c r="X119" s="361"/>
      <c r="Y119" s="361"/>
      <c r="Z119" s="361"/>
      <c r="AA119" s="360"/>
    </row>
    <row r="120" spans="1:27" ht="15.95" customHeight="1">
      <c r="A120" s="361"/>
      <c r="B120" s="361"/>
      <c r="C120" s="361"/>
      <c r="D120" s="361"/>
      <c r="E120" s="361"/>
      <c r="F120" s="361"/>
      <c r="G120" s="361"/>
      <c r="H120" s="361"/>
      <c r="I120" s="361"/>
      <c r="J120" s="361"/>
      <c r="K120" s="361"/>
      <c r="L120" s="361"/>
      <c r="M120" s="361"/>
      <c r="N120" s="361"/>
      <c r="O120" s="361"/>
      <c r="P120" s="361"/>
      <c r="Q120" s="361"/>
      <c r="R120" s="361"/>
      <c r="S120" s="361"/>
      <c r="T120" s="361"/>
      <c r="U120" s="361"/>
      <c r="V120" s="361"/>
      <c r="W120" s="361"/>
      <c r="X120" s="361"/>
      <c r="Y120" s="361"/>
      <c r="Z120" s="361"/>
      <c r="AA120" s="360"/>
    </row>
    <row r="121" spans="1:27" ht="15.95" customHeight="1">
      <c r="A121" s="361"/>
      <c r="B121" s="361"/>
      <c r="C121" s="361"/>
      <c r="D121" s="361"/>
      <c r="E121" s="361"/>
      <c r="F121" s="361"/>
      <c r="G121" s="361"/>
      <c r="H121" s="361"/>
      <c r="I121" s="361"/>
      <c r="J121" s="361"/>
      <c r="K121" s="361"/>
      <c r="L121" s="361"/>
      <c r="M121" s="361"/>
      <c r="N121" s="361"/>
      <c r="O121" s="361"/>
      <c r="P121" s="361"/>
      <c r="Q121" s="361"/>
      <c r="R121" s="361"/>
      <c r="S121" s="361"/>
      <c r="T121" s="361"/>
      <c r="U121" s="361"/>
      <c r="V121" s="361"/>
      <c r="W121" s="361"/>
      <c r="X121" s="361"/>
      <c r="Y121" s="361"/>
      <c r="Z121" s="361"/>
      <c r="AA121" s="360"/>
    </row>
    <row r="122" spans="1:27" ht="15.95" customHeight="1">
      <c r="A122" s="361"/>
      <c r="B122" s="361"/>
      <c r="C122" s="361"/>
      <c r="D122" s="361"/>
      <c r="E122" s="361"/>
      <c r="F122" s="361"/>
      <c r="G122" s="361"/>
      <c r="H122" s="361"/>
      <c r="I122" s="361"/>
      <c r="J122" s="361"/>
      <c r="K122" s="361"/>
      <c r="L122" s="361"/>
      <c r="M122" s="361"/>
      <c r="N122" s="361"/>
      <c r="O122" s="361"/>
      <c r="P122" s="361"/>
      <c r="Q122" s="361"/>
      <c r="R122" s="361"/>
      <c r="S122" s="361"/>
      <c r="T122" s="361"/>
      <c r="U122" s="361"/>
      <c r="V122" s="361"/>
      <c r="W122" s="361"/>
      <c r="X122" s="361"/>
      <c r="Y122" s="361"/>
      <c r="Z122" s="361"/>
      <c r="AA122" s="360"/>
    </row>
    <row r="123" spans="1:27" ht="15.95" customHeight="1">
      <c r="A123" s="361"/>
      <c r="B123" s="361"/>
      <c r="C123" s="971"/>
      <c r="D123" s="971"/>
      <c r="E123" s="971"/>
      <c r="F123" s="971"/>
      <c r="G123" s="361"/>
      <c r="H123" s="361"/>
      <c r="I123" s="361"/>
      <c r="J123" s="361"/>
      <c r="K123" s="361"/>
      <c r="L123" s="361"/>
      <c r="M123" s="361"/>
      <c r="N123" s="361"/>
      <c r="O123" s="361"/>
      <c r="P123" s="361"/>
      <c r="Q123" s="361"/>
      <c r="R123" s="361"/>
      <c r="S123" s="361"/>
      <c r="T123" s="361"/>
      <c r="U123" s="361"/>
      <c r="V123" s="361"/>
      <c r="W123" s="361"/>
      <c r="X123" s="361"/>
      <c r="Y123" s="361"/>
      <c r="Z123" s="361"/>
      <c r="AA123" s="360"/>
    </row>
    <row r="124" spans="1:27" ht="15.95" customHeight="1">
      <c r="A124" s="361"/>
      <c r="B124" s="361"/>
      <c r="C124" s="971"/>
      <c r="D124" s="971"/>
      <c r="E124" s="971"/>
      <c r="F124" s="971"/>
      <c r="G124" s="361"/>
      <c r="H124" s="344"/>
      <c r="I124" s="361"/>
      <c r="J124" s="361"/>
      <c r="K124" s="361"/>
      <c r="L124" s="361"/>
      <c r="M124" s="361"/>
      <c r="N124" s="361"/>
      <c r="O124" s="361"/>
      <c r="P124" s="361"/>
      <c r="Q124" s="361"/>
      <c r="R124" s="361"/>
      <c r="S124" s="361"/>
      <c r="T124" s="361"/>
      <c r="U124" s="361"/>
      <c r="V124" s="361"/>
      <c r="W124" s="361"/>
      <c r="X124" s="361"/>
      <c r="Y124" s="361"/>
      <c r="Z124" s="361"/>
      <c r="AA124" s="360"/>
    </row>
    <row r="125" spans="1:27" ht="15.95" customHeight="1">
      <c r="A125" s="361"/>
      <c r="B125" s="361"/>
      <c r="C125" s="361"/>
      <c r="D125" s="362"/>
      <c r="E125" s="361"/>
      <c r="F125" s="361"/>
      <c r="G125" s="361"/>
      <c r="H125" s="344"/>
      <c r="I125" s="361"/>
      <c r="J125" s="361"/>
      <c r="K125" s="361"/>
      <c r="L125" s="361"/>
      <c r="M125" s="361"/>
      <c r="N125" s="361"/>
      <c r="O125" s="361"/>
      <c r="P125" s="361"/>
      <c r="Q125" s="361"/>
      <c r="R125" s="361"/>
      <c r="S125" s="361"/>
      <c r="T125" s="361"/>
      <c r="U125" s="361"/>
      <c r="V125" s="361"/>
      <c r="W125" s="361"/>
      <c r="X125" s="361"/>
      <c r="Y125" s="361"/>
      <c r="Z125" s="361"/>
      <c r="AA125" s="360"/>
    </row>
    <row r="126" spans="1:27" ht="15.95" customHeight="1">
      <c r="A126" s="361"/>
      <c r="B126" s="361"/>
      <c r="C126" s="361"/>
      <c r="D126" s="363"/>
      <c r="E126" s="361"/>
      <c r="F126" s="361"/>
      <c r="G126" s="361"/>
      <c r="H126" s="344"/>
      <c r="I126" s="361"/>
      <c r="J126" s="361"/>
      <c r="K126" s="361"/>
      <c r="L126" s="361"/>
      <c r="M126" s="361"/>
      <c r="N126" s="361"/>
      <c r="O126" s="361"/>
      <c r="P126" s="361"/>
      <c r="Q126" s="361"/>
      <c r="R126" s="361"/>
      <c r="S126" s="361"/>
      <c r="T126" s="361"/>
      <c r="U126" s="361"/>
      <c r="V126" s="361"/>
      <c r="W126" s="361"/>
      <c r="X126" s="361"/>
      <c r="Y126" s="361"/>
      <c r="Z126" s="361"/>
      <c r="AA126" s="360"/>
    </row>
    <row r="127" spans="1:27" ht="15.95" customHeight="1">
      <c r="A127" s="361"/>
      <c r="B127" s="361"/>
      <c r="C127" s="361"/>
      <c r="D127" s="361"/>
      <c r="E127" s="361"/>
      <c r="F127" s="361"/>
      <c r="G127" s="361"/>
      <c r="H127" s="361"/>
      <c r="I127" s="361"/>
      <c r="J127" s="361"/>
      <c r="K127" s="361"/>
      <c r="L127" s="361"/>
      <c r="M127" s="361"/>
      <c r="N127" s="361"/>
      <c r="O127" s="361"/>
      <c r="P127" s="361"/>
      <c r="Q127" s="361"/>
      <c r="R127" s="361"/>
      <c r="S127" s="361"/>
      <c r="T127" s="361"/>
      <c r="U127" s="361"/>
      <c r="V127" s="361"/>
      <c r="W127" s="361"/>
      <c r="X127" s="361"/>
      <c r="Y127" s="361"/>
      <c r="Z127" s="361"/>
      <c r="AA127" s="360"/>
    </row>
    <row r="128" spans="1:27" ht="12">
      <c r="A128" s="361"/>
      <c r="B128" s="361"/>
      <c r="C128" s="361"/>
      <c r="D128" s="361"/>
      <c r="E128" s="361"/>
      <c r="F128" s="361"/>
      <c r="G128" s="361"/>
      <c r="H128" s="361"/>
      <c r="I128" s="361"/>
      <c r="J128" s="361"/>
      <c r="K128" s="361"/>
      <c r="L128" s="361"/>
      <c r="M128" s="361"/>
      <c r="N128" s="361"/>
      <c r="O128" s="361"/>
      <c r="P128" s="361"/>
      <c r="Q128" s="361"/>
      <c r="R128" s="361"/>
      <c r="S128" s="361"/>
      <c r="T128" s="361"/>
      <c r="U128" s="361"/>
      <c r="V128" s="361"/>
      <c r="W128" s="361"/>
      <c r="X128" s="361"/>
      <c r="Y128" s="361"/>
      <c r="Z128" s="361"/>
      <c r="AA128" s="360"/>
    </row>
    <row r="129" spans="1:27" ht="12">
      <c r="A129" s="361"/>
      <c r="B129" s="361"/>
      <c r="C129" s="361"/>
      <c r="D129" s="361"/>
      <c r="E129" s="361"/>
      <c r="F129" s="361"/>
      <c r="G129" s="361"/>
      <c r="H129" s="361"/>
      <c r="I129" s="361"/>
      <c r="J129" s="361"/>
      <c r="K129" s="361"/>
      <c r="L129" s="361"/>
      <c r="M129" s="361"/>
      <c r="N129" s="361"/>
      <c r="O129" s="361"/>
      <c r="P129" s="361"/>
      <c r="Q129" s="361"/>
      <c r="R129" s="361"/>
      <c r="S129" s="361"/>
      <c r="T129" s="361"/>
      <c r="U129" s="361"/>
      <c r="V129" s="361"/>
      <c r="W129" s="361"/>
      <c r="X129" s="361"/>
      <c r="Y129" s="361"/>
      <c r="Z129" s="361"/>
      <c r="AA129" s="360"/>
    </row>
    <row r="130" spans="1:27" ht="12">
      <c r="A130" s="361"/>
      <c r="B130" s="361"/>
      <c r="C130" s="361"/>
      <c r="D130" s="361"/>
      <c r="E130" s="361"/>
      <c r="F130" s="361"/>
      <c r="G130" s="361"/>
      <c r="H130" s="361"/>
      <c r="I130" s="361"/>
      <c r="J130" s="361"/>
      <c r="K130" s="361"/>
      <c r="L130" s="361"/>
      <c r="M130" s="361"/>
      <c r="N130" s="361"/>
      <c r="O130" s="361"/>
      <c r="P130" s="361"/>
      <c r="Q130" s="361"/>
      <c r="R130" s="361"/>
      <c r="S130" s="361"/>
      <c r="T130" s="361"/>
      <c r="U130" s="361"/>
      <c r="V130" s="361"/>
      <c r="W130" s="361"/>
      <c r="X130" s="361"/>
      <c r="Y130" s="361"/>
      <c r="Z130" s="361"/>
      <c r="AA130" s="360"/>
    </row>
    <row r="131" spans="1:27" ht="12">
      <c r="A131" s="361"/>
      <c r="B131" s="361"/>
      <c r="C131" s="361"/>
      <c r="D131" s="361"/>
      <c r="E131" s="361"/>
      <c r="F131" s="361"/>
      <c r="G131" s="361"/>
      <c r="H131" s="361"/>
      <c r="I131" s="361"/>
      <c r="J131" s="361"/>
      <c r="K131" s="361"/>
      <c r="L131" s="361"/>
      <c r="M131" s="361"/>
      <c r="N131" s="361"/>
      <c r="O131" s="361"/>
      <c r="P131" s="361"/>
      <c r="Q131" s="361"/>
      <c r="R131" s="361"/>
      <c r="S131" s="361"/>
      <c r="T131" s="361"/>
      <c r="U131" s="361"/>
      <c r="V131" s="361"/>
      <c r="W131" s="361"/>
      <c r="X131" s="361"/>
      <c r="Y131" s="361"/>
      <c r="Z131" s="361"/>
      <c r="AA131" s="360"/>
    </row>
    <row r="132" spans="1:27" ht="12">
      <c r="A132" s="361"/>
      <c r="B132" s="361"/>
      <c r="C132" s="361"/>
      <c r="D132" s="361"/>
      <c r="E132" s="361"/>
      <c r="F132" s="361"/>
      <c r="G132" s="361"/>
      <c r="H132" s="361"/>
      <c r="I132" s="361"/>
      <c r="J132" s="361"/>
      <c r="K132" s="361"/>
      <c r="L132" s="361"/>
      <c r="M132" s="361"/>
      <c r="N132" s="361"/>
      <c r="O132" s="361"/>
      <c r="P132" s="361"/>
      <c r="Q132" s="361"/>
      <c r="R132" s="361"/>
      <c r="S132" s="361"/>
      <c r="T132" s="361"/>
      <c r="U132" s="361"/>
      <c r="V132" s="361"/>
      <c r="W132" s="361"/>
      <c r="X132" s="361"/>
      <c r="Y132" s="361"/>
      <c r="Z132" s="361"/>
      <c r="AA132" s="360"/>
    </row>
    <row r="133" spans="1:27" ht="12">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c r="W133" s="360"/>
      <c r="X133" s="360"/>
      <c r="Y133" s="360"/>
      <c r="Z133" s="360"/>
      <c r="AA133" s="360"/>
    </row>
    <row r="134" spans="1:27" ht="12">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c r="W134" s="360"/>
      <c r="X134" s="360"/>
      <c r="Y134" s="360"/>
      <c r="Z134" s="360"/>
      <c r="AA134" s="360"/>
    </row>
    <row r="135" spans="1:27" ht="12">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c r="W135" s="360"/>
      <c r="X135" s="360"/>
      <c r="Y135" s="360"/>
      <c r="Z135" s="360"/>
      <c r="AA135" s="360"/>
    </row>
    <row r="136" spans="1:27" ht="12">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c r="W136" s="360"/>
      <c r="X136" s="360"/>
      <c r="Y136" s="360"/>
      <c r="Z136" s="360"/>
      <c r="AA136" s="360"/>
    </row>
    <row r="137" spans="1:27" ht="12">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c r="W137" s="360"/>
      <c r="X137" s="360"/>
      <c r="Y137" s="360"/>
      <c r="Z137" s="360"/>
      <c r="AA137" s="360"/>
    </row>
    <row r="138" spans="1:27" ht="12">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c r="W138" s="360"/>
      <c r="X138" s="360"/>
      <c r="Y138" s="360"/>
      <c r="Z138" s="360"/>
      <c r="AA138" s="360"/>
    </row>
    <row r="139" spans="1:27" ht="12">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c r="W139" s="360"/>
      <c r="X139" s="360"/>
      <c r="Y139" s="360"/>
      <c r="Z139" s="360"/>
      <c r="AA139" s="360"/>
    </row>
    <row r="140" spans="1:27" ht="12">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c r="W140" s="360"/>
      <c r="X140" s="360"/>
      <c r="Y140" s="360"/>
      <c r="Z140" s="360"/>
      <c r="AA140" s="360"/>
    </row>
    <row r="141" spans="1:27" ht="12">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c r="W141" s="360"/>
      <c r="X141" s="360"/>
      <c r="Y141" s="360"/>
      <c r="Z141" s="360"/>
      <c r="AA141" s="360"/>
    </row>
    <row r="142" spans="1:27" ht="12">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c r="W142" s="360"/>
      <c r="X142" s="360"/>
      <c r="Y142" s="360"/>
      <c r="Z142" s="360"/>
      <c r="AA142" s="360"/>
    </row>
    <row r="143" spans="1:27" ht="12">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c r="W143" s="360"/>
      <c r="X143" s="360"/>
      <c r="Y143" s="360"/>
      <c r="Z143" s="360"/>
      <c r="AA143" s="360"/>
    </row>
    <row r="144" spans="1:27" ht="12">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c r="W144" s="360"/>
      <c r="X144" s="360"/>
      <c r="Y144" s="360"/>
      <c r="Z144" s="360"/>
      <c r="AA144" s="360"/>
    </row>
    <row r="145" spans="1:27" ht="12">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c r="W145" s="360"/>
      <c r="X145" s="360"/>
      <c r="Y145" s="360"/>
      <c r="Z145" s="360"/>
      <c r="AA145" s="360"/>
    </row>
    <row r="146" spans="1:27" ht="12">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c r="W146" s="360"/>
      <c r="X146" s="360"/>
      <c r="Y146" s="360"/>
      <c r="Z146" s="360"/>
      <c r="AA146" s="360"/>
    </row>
    <row r="147" spans="1:27" ht="12">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c r="W147" s="360"/>
      <c r="X147" s="360"/>
      <c r="Y147" s="360"/>
      <c r="Z147" s="360"/>
      <c r="AA147" s="360"/>
    </row>
    <row r="148" spans="1:27" ht="12">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c r="W148" s="360"/>
      <c r="X148" s="360"/>
      <c r="Y148" s="360"/>
      <c r="Z148" s="360"/>
      <c r="AA148" s="360"/>
    </row>
    <row r="149" spans="1:27" ht="12">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c r="W149" s="360"/>
      <c r="X149" s="360"/>
      <c r="Y149" s="360"/>
      <c r="Z149" s="360"/>
      <c r="AA149" s="360"/>
    </row>
    <row r="150" spans="1:27" ht="12">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c r="W150" s="360"/>
      <c r="X150" s="360"/>
      <c r="Y150" s="360"/>
      <c r="Z150" s="360"/>
      <c r="AA150" s="360"/>
    </row>
    <row r="151" spans="1:27" ht="12">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c r="W151" s="360"/>
      <c r="X151" s="360"/>
      <c r="Y151" s="360"/>
      <c r="Z151" s="360"/>
      <c r="AA151" s="360"/>
    </row>
    <row r="152" spans="1:27" ht="12">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c r="W152" s="360"/>
      <c r="X152" s="360"/>
      <c r="Y152" s="360"/>
      <c r="Z152" s="360"/>
      <c r="AA152" s="360"/>
    </row>
    <row r="153" spans="1:27" ht="12">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c r="W153" s="360"/>
      <c r="X153" s="360"/>
      <c r="Y153" s="360"/>
      <c r="Z153" s="360"/>
      <c r="AA153" s="360"/>
    </row>
    <row r="154" spans="1:27" ht="12">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c r="W154" s="360"/>
      <c r="X154" s="360"/>
      <c r="Y154" s="360"/>
      <c r="Z154" s="360"/>
      <c r="AA154" s="360"/>
    </row>
    <row r="155" spans="1:27" ht="12">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c r="W155" s="360"/>
      <c r="X155" s="360"/>
      <c r="Y155" s="360"/>
      <c r="Z155" s="360"/>
      <c r="AA155" s="360"/>
    </row>
    <row r="156" spans="1:27" ht="12">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c r="W156" s="360"/>
      <c r="X156" s="360"/>
      <c r="Y156" s="360"/>
      <c r="Z156" s="360"/>
      <c r="AA156" s="360"/>
    </row>
    <row r="157" spans="1:27" ht="12">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c r="W157" s="360"/>
      <c r="X157" s="360"/>
      <c r="Y157" s="360"/>
      <c r="Z157" s="360"/>
      <c r="AA157" s="360"/>
    </row>
    <row r="158" spans="1:27" ht="12">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c r="W158" s="360"/>
      <c r="X158" s="360"/>
      <c r="Y158" s="360"/>
      <c r="Z158" s="360"/>
      <c r="AA158" s="360"/>
    </row>
  </sheetData>
  <mergeCells count="325">
    <mergeCell ref="B2:Z2"/>
    <mergeCell ref="B4:C4"/>
    <mergeCell ref="D4:H4"/>
    <mergeCell ref="I4:J4"/>
    <mergeCell ref="K4:O4"/>
    <mergeCell ref="P4:Q4"/>
    <mergeCell ref="R4:V4"/>
    <mergeCell ref="B5:C5"/>
    <mergeCell ref="D5:M5"/>
    <mergeCell ref="N5:O5"/>
    <mergeCell ref="P5:Z5"/>
    <mergeCell ref="B6:C7"/>
    <mergeCell ref="E8:J8"/>
    <mergeCell ref="K8:L8"/>
    <mergeCell ref="M8:N8"/>
    <mergeCell ref="Q8:Z8"/>
    <mergeCell ref="R10:X10"/>
    <mergeCell ref="B12:F12"/>
    <mergeCell ref="H12:M12"/>
    <mergeCell ref="N12:Q12"/>
    <mergeCell ref="R12:U12"/>
    <mergeCell ref="V12:W12"/>
    <mergeCell ref="X12:Z12"/>
    <mergeCell ref="B9:D9"/>
    <mergeCell ref="E9:J9"/>
    <mergeCell ref="K9:L9"/>
    <mergeCell ref="M9:N9"/>
    <mergeCell ref="E10:J10"/>
    <mergeCell ref="K10:L10"/>
    <mergeCell ref="M10:N10"/>
    <mergeCell ref="B14:C14"/>
    <mergeCell ref="D14:F14"/>
    <mergeCell ref="H14:M14"/>
    <mergeCell ref="N14:Q14"/>
    <mergeCell ref="R14:U14"/>
    <mergeCell ref="X14:Z14"/>
    <mergeCell ref="B13:C13"/>
    <mergeCell ref="D13:F13"/>
    <mergeCell ref="H13:M13"/>
    <mergeCell ref="N13:Q13"/>
    <mergeCell ref="R13:U13"/>
    <mergeCell ref="X13:Z13"/>
    <mergeCell ref="B16:C16"/>
    <mergeCell ref="D16:F16"/>
    <mergeCell ref="H16:M16"/>
    <mergeCell ref="N16:Q16"/>
    <mergeCell ref="R16:U16"/>
    <mergeCell ref="X16:Z16"/>
    <mergeCell ref="B15:C15"/>
    <mergeCell ref="D15:F15"/>
    <mergeCell ref="H15:M15"/>
    <mergeCell ref="N15:Q15"/>
    <mergeCell ref="R15:U15"/>
    <mergeCell ref="X15:Z15"/>
    <mergeCell ref="B18:C18"/>
    <mergeCell ref="D18:F18"/>
    <mergeCell ref="H18:M18"/>
    <mergeCell ref="N18:Q18"/>
    <mergeCell ref="R18:U18"/>
    <mergeCell ref="X18:Z18"/>
    <mergeCell ref="B17:C17"/>
    <mergeCell ref="D17:F17"/>
    <mergeCell ref="H17:M17"/>
    <mergeCell ref="N17:Q17"/>
    <mergeCell ref="R17:U17"/>
    <mergeCell ref="X17:Z17"/>
    <mergeCell ref="B20:C20"/>
    <mergeCell ref="D20:F20"/>
    <mergeCell ref="H20:M20"/>
    <mergeCell ref="N20:Q20"/>
    <mergeCell ref="R20:U20"/>
    <mergeCell ref="X20:Z20"/>
    <mergeCell ref="B19:C19"/>
    <mergeCell ref="D19:F19"/>
    <mergeCell ref="H19:M19"/>
    <mergeCell ref="N19:Q19"/>
    <mergeCell ref="R19:U19"/>
    <mergeCell ref="X19:Z19"/>
    <mergeCell ref="B22:C22"/>
    <mergeCell ref="D22:F22"/>
    <mergeCell ref="H22:M22"/>
    <mergeCell ref="N22:Q22"/>
    <mergeCell ref="R22:U22"/>
    <mergeCell ref="X22:Z22"/>
    <mergeCell ref="B21:C21"/>
    <mergeCell ref="D21:F21"/>
    <mergeCell ref="H21:M21"/>
    <mergeCell ref="N21:Q21"/>
    <mergeCell ref="R21:U21"/>
    <mergeCell ref="X21:Z21"/>
    <mergeCell ref="X25:Z25"/>
    <mergeCell ref="B24:C24"/>
    <mergeCell ref="D24:F24"/>
    <mergeCell ref="H24:M24"/>
    <mergeCell ref="N24:Q24"/>
    <mergeCell ref="R24:U24"/>
    <mergeCell ref="X24:Z24"/>
    <mergeCell ref="B23:C23"/>
    <mergeCell ref="D23:F23"/>
    <mergeCell ref="H23:M23"/>
    <mergeCell ref="N23:Q23"/>
    <mergeCell ref="R23:U23"/>
    <mergeCell ref="X23:Z23"/>
    <mergeCell ref="I26:J26"/>
    <mergeCell ref="B27:F27"/>
    <mergeCell ref="H27:M27"/>
    <mergeCell ref="N27:Q27"/>
    <mergeCell ref="R27:U27"/>
    <mergeCell ref="V27:W27"/>
    <mergeCell ref="B25:C25"/>
    <mergeCell ref="D25:F25"/>
    <mergeCell ref="H25:M25"/>
    <mergeCell ref="N25:Q25"/>
    <mergeCell ref="R25:U25"/>
    <mergeCell ref="B29:C29"/>
    <mergeCell ref="D29:F29"/>
    <mergeCell ref="H29:M29"/>
    <mergeCell ref="N29:Q29"/>
    <mergeCell ref="R29:U29"/>
    <mergeCell ref="X29:Z29"/>
    <mergeCell ref="X27:Z27"/>
    <mergeCell ref="B28:C28"/>
    <mergeCell ref="D28:F28"/>
    <mergeCell ref="H28:M28"/>
    <mergeCell ref="N28:Q28"/>
    <mergeCell ref="R28:U28"/>
    <mergeCell ref="X28:Z28"/>
    <mergeCell ref="B31:C31"/>
    <mergeCell ref="D31:F31"/>
    <mergeCell ref="H31:M31"/>
    <mergeCell ref="N31:Q31"/>
    <mergeCell ref="R31:U31"/>
    <mergeCell ref="X31:Z31"/>
    <mergeCell ref="B30:C30"/>
    <mergeCell ref="D30:F30"/>
    <mergeCell ref="H30:M30"/>
    <mergeCell ref="N30:Q30"/>
    <mergeCell ref="R30:U30"/>
    <mergeCell ref="X30:Z30"/>
    <mergeCell ref="B33:C33"/>
    <mergeCell ref="D33:F33"/>
    <mergeCell ref="H33:M33"/>
    <mergeCell ref="N33:Q33"/>
    <mergeCell ref="R33:U33"/>
    <mergeCell ref="X33:Z33"/>
    <mergeCell ref="B32:C32"/>
    <mergeCell ref="D32:F32"/>
    <mergeCell ref="H32:M32"/>
    <mergeCell ref="N32:Q32"/>
    <mergeCell ref="R32:U32"/>
    <mergeCell ref="X32:Z32"/>
    <mergeCell ref="B35:C35"/>
    <mergeCell ref="D35:F35"/>
    <mergeCell ref="H35:M35"/>
    <mergeCell ref="N35:Q35"/>
    <mergeCell ref="R35:U35"/>
    <mergeCell ref="X35:Z35"/>
    <mergeCell ref="B34:C34"/>
    <mergeCell ref="D34:F34"/>
    <mergeCell ref="H34:M34"/>
    <mergeCell ref="N34:Q34"/>
    <mergeCell ref="R34:U34"/>
    <mergeCell ref="X34:Z34"/>
    <mergeCell ref="B37:C37"/>
    <mergeCell ref="D37:F37"/>
    <mergeCell ref="H37:M37"/>
    <mergeCell ref="N37:Q37"/>
    <mergeCell ref="R37:U37"/>
    <mergeCell ref="X37:Z37"/>
    <mergeCell ref="B36:C36"/>
    <mergeCell ref="D36:F36"/>
    <mergeCell ref="H36:M36"/>
    <mergeCell ref="N36:Q36"/>
    <mergeCell ref="R36:U36"/>
    <mergeCell ref="X36:Z36"/>
    <mergeCell ref="B39:C39"/>
    <mergeCell ref="D39:F39"/>
    <mergeCell ref="H39:M39"/>
    <mergeCell ref="N39:Q39"/>
    <mergeCell ref="R39:U39"/>
    <mergeCell ref="X39:Z39"/>
    <mergeCell ref="B38:C38"/>
    <mergeCell ref="D38:F38"/>
    <mergeCell ref="H38:M38"/>
    <mergeCell ref="N38:Q38"/>
    <mergeCell ref="R38:U38"/>
    <mergeCell ref="X38:Z38"/>
    <mergeCell ref="B41:C41"/>
    <mergeCell ref="D41:F41"/>
    <mergeCell ref="H41:M41"/>
    <mergeCell ref="N41:Q41"/>
    <mergeCell ref="R41:U41"/>
    <mergeCell ref="X41:Z41"/>
    <mergeCell ref="B40:C40"/>
    <mergeCell ref="D40:F40"/>
    <mergeCell ref="H40:M40"/>
    <mergeCell ref="N40:Q40"/>
    <mergeCell ref="R40:U40"/>
    <mergeCell ref="X40:Z40"/>
    <mergeCell ref="B43:C43"/>
    <mergeCell ref="D43:F43"/>
    <mergeCell ref="H43:M43"/>
    <mergeCell ref="N43:Q43"/>
    <mergeCell ref="R43:U43"/>
    <mergeCell ref="X43:Z43"/>
    <mergeCell ref="B42:C42"/>
    <mergeCell ref="D42:F42"/>
    <mergeCell ref="H42:M42"/>
    <mergeCell ref="N42:Q42"/>
    <mergeCell ref="R42:U42"/>
    <mergeCell ref="X42:Z42"/>
    <mergeCell ref="B45:C45"/>
    <mergeCell ref="D45:F45"/>
    <mergeCell ref="H45:M45"/>
    <mergeCell ref="N45:Q45"/>
    <mergeCell ref="R45:U45"/>
    <mergeCell ref="X45:Z45"/>
    <mergeCell ref="B44:C44"/>
    <mergeCell ref="D44:F44"/>
    <mergeCell ref="H44:M44"/>
    <mergeCell ref="N44:Q44"/>
    <mergeCell ref="R44:U44"/>
    <mergeCell ref="X44:Z44"/>
    <mergeCell ref="B47:C47"/>
    <mergeCell ref="D47:F47"/>
    <mergeCell ref="H47:M47"/>
    <mergeCell ref="N47:Q47"/>
    <mergeCell ref="R47:U47"/>
    <mergeCell ref="X47:Z47"/>
    <mergeCell ref="B46:C46"/>
    <mergeCell ref="D46:F46"/>
    <mergeCell ref="H46:M46"/>
    <mergeCell ref="N46:Q46"/>
    <mergeCell ref="R46:U46"/>
    <mergeCell ref="X46:Z46"/>
    <mergeCell ref="B54:C55"/>
    <mergeCell ref="E54:I54"/>
    <mergeCell ref="K54:L54"/>
    <mergeCell ref="O54:R54"/>
    <mergeCell ref="E55:I55"/>
    <mergeCell ref="B56:D56"/>
    <mergeCell ref="E56:I56"/>
    <mergeCell ref="O56:R56"/>
    <mergeCell ref="B51:C51"/>
    <mergeCell ref="E51:J51"/>
    <mergeCell ref="B52:C53"/>
    <mergeCell ref="E52:I52"/>
    <mergeCell ref="K52:L53"/>
    <mergeCell ref="M52:R52"/>
    <mergeCell ref="E53:I53"/>
    <mergeCell ref="M53:R53"/>
    <mergeCell ref="E59:H59"/>
    <mergeCell ref="Q59:U59"/>
    <mergeCell ref="V59:Y59"/>
    <mergeCell ref="B60:D60"/>
    <mergeCell ref="E60:H60"/>
    <mergeCell ref="L60:N60"/>
    <mergeCell ref="Q60:U60"/>
    <mergeCell ref="V60:Y60"/>
    <mergeCell ref="P57:P61"/>
    <mergeCell ref="Q57:U57"/>
    <mergeCell ref="V57:Y57"/>
    <mergeCell ref="B58:D58"/>
    <mergeCell ref="E58:H58"/>
    <mergeCell ref="J58:M58"/>
    <mergeCell ref="Q58:S58"/>
    <mergeCell ref="T58:U58"/>
    <mergeCell ref="V58:Y58"/>
    <mergeCell ref="B59:D59"/>
    <mergeCell ref="B61:D61"/>
    <mergeCell ref="E61:H61"/>
    <mergeCell ref="Q61:U61"/>
    <mergeCell ref="V61:Y61"/>
    <mergeCell ref="B63:E63"/>
    <mergeCell ref="G63:K63"/>
    <mergeCell ref="L63:P63"/>
    <mergeCell ref="Q63:U63"/>
    <mergeCell ref="V63:Z63"/>
    <mergeCell ref="Q66:U66"/>
    <mergeCell ref="V66:Z66"/>
    <mergeCell ref="B68:D68"/>
    <mergeCell ref="E68:I68"/>
    <mergeCell ref="J68:M68"/>
    <mergeCell ref="N68:P68"/>
    <mergeCell ref="B64:E64"/>
    <mergeCell ref="G64:K64"/>
    <mergeCell ref="L64:P64"/>
    <mergeCell ref="Q64:U64"/>
    <mergeCell ref="V64:Z64"/>
    <mergeCell ref="B65:E65"/>
    <mergeCell ref="G65:K65"/>
    <mergeCell ref="L65:P65"/>
    <mergeCell ref="Q65:U65"/>
    <mergeCell ref="V65:Z65"/>
    <mergeCell ref="B69:D69"/>
    <mergeCell ref="E69:I69"/>
    <mergeCell ref="J69:M69"/>
    <mergeCell ref="N69:P69"/>
    <mergeCell ref="B70:D70"/>
    <mergeCell ref="E70:I70"/>
    <mergeCell ref="J70:M70"/>
    <mergeCell ref="N70:P70"/>
    <mergeCell ref="B66:E66"/>
    <mergeCell ref="G66:K66"/>
    <mergeCell ref="L66:P66"/>
    <mergeCell ref="X98:Z100"/>
    <mergeCell ref="H99:J99"/>
    <mergeCell ref="U99:W99"/>
    <mergeCell ref="B71:D71"/>
    <mergeCell ref="E71:I71"/>
    <mergeCell ref="J71:M71"/>
    <mergeCell ref="N71:P71"/>
    <mergeCell ref="B73:Z73"/>
    <mergeCell ref="C89:F89"/>
    <mergeCell ref="C123:F123"/>
    <mergeCell ref="C124:F124"/>
    <mergeCell ref="L101:M102"/>
    <mergeCell ref="C103:D105"/>
    <mergeCell ref="F103:G105"/>
    <mergeCell ref="K103:M105"/>
    <mergeCell ref="Q103:T105"/>
    <mergeCell ref="N104:P104"/>
    <mergeCell ref="C98:G100"/>
    <mergeCell ref="K98:M100"/>
    <mergeCell ref="Q98:T100"/>
  </mergeCells>
  <phoneticPr fontId="2"/>
  <pageMargins left="0.7" right="0.7" top="0.75" bottom="0.75" header="0.3" footer="0.3"/>
  <pageSetup paperSize="9" scale="97"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54"/>
  <sheetViews>
    <sheetView view="pageBreakPreview" zoomScaleNormal="100" zoomScaleSheetLayoutView="100" workbookViewId="0">
      <selection activeCell="B1" sqref="B1"/>
    </sheetView>
  </sheetViews>
  <sheetFormatPr defaultColWidth="2.875" defaultRowHeight="13.5"/>
  <cols>
    <col min="1" max="1" width="0.875" style="364" customWidth="1"/>
    <col min="2" max="25" width="2.875" style="364" customWidth="1"/>
    <col min="26" max="30" width="3" style="364" customWidth="1"/>
    <col min="31" max="31" width="3.25" style="364" customWidth="1"/>
    <col min="32" max="32" width="0.875" style="364" customWidth="1"/>
    <col min="33" max="16384" width="2.875" style="364"/>
  </cols>
  <sheetData>
    <row r="1" spans="2:33">
      <c r="B1" s="364" t="s">
        <v>507</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row>
    <row r="3" spans="2:33" ht="6" customHeight="1">
      <c r="B3" s="366"/>
      <c r="C3" s="366"/>
      <c r="D3" s="366"/>
      <c r="E3" s="366"/>
      <c r="F3" s="366"/>
      <c r="G3" s="366"/>
      <c r="H3" s="366"/>
      <c r="M3" s="367"/>
    </row>
    <row r="4" spans="2:33" ht="21" customHeight="1">
      <c r="B4" s="1139" t="s">
        <v>35</v>
      </c>
      <c r="C4" s="1140"/>
      <c r="D4" s="1140"/>
      <c r="E4" s="1140"/>
      <c r="F4" s="1140"/>
      <c r="G4" s="1140"/>
      <c r="H4" s="1140"/>
      <c r="I4" s="1140"/>
      <c r="J4" s="1140"/>
      <c r="K4" s="1140"/>
      <c r="L4" s="1141"/>
      <c r="M4" s="1139" t="s">
        <v>508</v>
      </c>
      <c r="N4" s="1140"/>
      <c r="O4" s="1140"/>
      <c r="P4" s="1140"/>
      <c r="Q4" s="1140"/>
      <c r="R4" s="1140"/>
      <c r="S4" s="1140"/>
      <c r="T4" s="1140"/>
      <c r="U4" s="1140"/>
      <c r="V4" s="1140"/>
      <c r="W4" s="1140"/>
      <c r="X4" s="1140"/>
      <c r="Y4" s="1140"/>
      <c r="Z4" s="1141"/>
      <c r="AA4" s="1085" t="s">
        <v>509</v>
      </c>
      <c r="AB4" s="1086"/>
      <c r="AC4" s="1086"/>
      <c r="AD4" s="1086"/>
      <c r="AE4" s="1087"/>
    </row>
    <row r="5" spans="2:33" ht="17.25" customHeight="1">
      <c r="B5" s="368" t="s">
        <v>36</v>
      </c>
      <c r="C5" s="369"/>
      <c r="D5" s="369"/>
      <c r="E5" s="369"/>
      <c r="F5" s="370"/>
      <c r="G5" s="1142"/>
      <c r="H5" s="1143"/>
      <c r="I5" s="1143"/>
      <c r="J5" s="1143"/>
      <c r="K5" s="1143"/>
      <c r="L5" s="1144"/>
      <c r="M5" s="371" t="s">
        <v>966</v>
      </c>
      <c r="N5" s="292"/>
      <c r="O5" s="292"/>
      <c r="P5" s="292"/>
      <c r="Q5" s="292"/>
      <c r="R5" s="292"/>
      <c r="S5" s="372"/>
      <c r="T5" s="1142"/>
      <c r="U5" s="1143"/>
      <c r="V5" s="1143"/>
      <c r="W5" s="1143"/>
      <c r="X5" s="1143"/>
      <c r="Y5" s="1143"/>
      <c r="Z5" s="1144"/>
      <c r="AA5" s="1116"/>
      <c r="AB5" s="1117"/>
      <c r="AC5" s="1117"/>
      <c r="AD5" s="1117"/>
      <c r="AE5" s="1118"/>
    </row>
    <row r="6" spans="2:33" ht="17.25" customHeight="1">
      <c r="B6" s="1132" t="s">
        <v>54</v>
      </c>
      <c r="C6" s="1133"/>
      <c r="D6" s="1133"/>
      <c r="E6" s="1133"/>
      <c r="F6" s="1134"/>
      <c r="G6" s="1135"/>
      <c r="H6" s="1136"/>
      <c r="I6" s="1136"/>
      <c r="J6" s="1136"/>
      <c r="K6" s="1136"/>
      <c r="L6" s="1137"/>
      <c r="M6" s="64" t="s">
        <v>510</v>
      </c>
      <c r="N6" s="373"/>
      <c r="O6" s="373"/>
      <c r="P6" s="373"/>
      <c r="Q6" s="373"/>
      <c r="R6" s="373"/>
      <c r="S6" s="374"/>
      <c r="T6" s="1138">
        <v>0</v>
      </c>
      <c r="U6" s="1136"/>
      <c r="V6" s="1136"/>
      <c r="W6" s="1136"/>
      <c r="X6" s="1136"/>
      <c r="Y6" s="1136"/>
      <c r="Z6" s="1137"/>
      <c r="AA6" s="1116"/>
      <c r="AB6" s="1117"/>
      <c r="AC6" s="1117"/>
      <c r="AD6" s="1117"/>
      <c r="AE6" s="1118"/>
    </row>
    <row r="7" spans="2:33" ht="17.25" customHeight="1">
      <c r="B7" s="64" t="s">
        <v>37</v>
      </c>
      <c r="C7" s="64"/>
      <c r="D7" s="375"/>
      <c r="E7" s="375"/>
      <c r="F7" s="61"/>
      <c r="G7" s="1119"/>
      <c r="H7" s="1106"/>
      <c r="I7" s="1106"/>
      <c r="J7" s="1106"/>
      <c r="K7" s="1106"/>
      <c r="L7" s="1107"/>
      <c r="M7" s="376" t="s">
        <v>511</v>
      </c>
      <c r="N7" s="375"/>
      <c r="O7" s="375"/>
      <c r="P7" s="375"/>
      <c r="Q7" s="375"/>
      <c r="R7" s="375"/>
      <c r="S7" s="61"/>
      <c r="T7" s="1105"/>
      <c r="U7" s="1106"/>
      <c r="V7" s="1106"/>
      <c r="W7" s="1106"/>
      <c r="X7" s="1106"/>
      <c r="Y7" s="1106"/>
      <c r="Z7" s="1107"/>
      <c r="AA7" s="1116"/>
      <c r="AB7" s="1117"/>
      <c r="AC7" s="1117"/>
      <c r="AD7" s="1117"/>
      <c r="AE7" s="1118"/>
      <c r="AG7" s="377" t="s">
        <v>512</v>
      </c>
    </row>
    <row r="8" spans="2:33" ht="17.25" customHeight="1">
      <c r="B8" s="64" t="s">
        <v>38</v>
      </c>
      <c r="C8" s="375"/>
      <c r="D8" s="375"/>
      <c r="E8" s="375"/>
      <c r="F8" s="61"/>
      <c r="G8" s="1105"/>
      <c r="H8" s="1109"/>
      <c r="I8" s="1109"/>
      <c r="J8" s="1109"/>
      <c r="K8" s="1109"/>
      <c r="L8" s="1110"/>
      <c r="M8" s="1111" t="s">
        <v>513</v>
      </c>
      <c r="N8" s="1113" t="s">
        <v>39</v>
      </c>
      <c r="O8" s="1114"/>
      <c r="P8" s="1114"/>
      <c r="Q8" s="1114"/>
      <c r="R8" s="1114"/>
      <c r="S8" s="1115"/>
      <c r="T8" s="1105"/>
      <c r="U8" s="1106"/>
      <c r="V8" s="1106"/>
      <c r="W8" s="1106"/>
      <c r="X8" s="1106"/>
      <c r="Y8" s="1106"/>
      <c r="Z8" s="1107"/>
      <c r="AA8" s="1116"/>
      <c r="AB8" s="1117"/>
      <c r="AC8" s="1117"/>
      <c r="AD8" s="1117"/>
      <c r="AE8" s="1118"/>
      <c r="AG8" s="377" t="s">
        <v>514</v>
      </c>
    </row>
    <row r="9" spans="2:33" ht="17.25" customHeight="1">
      <c r="B9" s="64" t="s">
        <v>40</v>
      </c>
      <c r="C9" s="375"/>
      <c r="D9" s="375"/>
      <c r="E9" s="375"/>
      <c r="F9" s="61"/>
      <c r="G9" s="1119"/>
      <c r="H9" s="1106"/>
      <c r="I9" s="1106"/>
      <c r="J9" s="1106"/>
      <c r="K9" s="1106"/>
      <c r="L9" s="1107"/>
      <c r="M9" s="1111"/>
      <c r="N9" s="378" t="s">
        <v>41</v>
      </c>
      <c r="O9" s="379"/>
      <c r="P9" s="379"/>
      <c r="Q9" s="379"/>
      <c r="R9" s="379"/>
      <c r="S9" s="380"/>
      <c r="T9" s="381"/>
      <c r="U9" s="382"/>
      <c r="V9" s="382"/>
      <c r="W9" s="382"/>
      <c r="X9" s="382"/>
      <c r="Y9" s="382"/>
      <c r="Z9" s="383"/>
      <c r="AA9" s="384" t="s">
        <v>515</v>
      </c>
      <c r="AB9" s="375"/>
      <c r="AC9" s="375"/>
      <c r="AD9" s="375"/>
      <c r="AE9" s="61"/>
    </row>
    <row r="10" spans="2:33" ht="17.25" customHeight="1">
      <c r="B10" s="64" t="s">
        <v>43</v>
      </c>
      <c r="C10" s="375"/>
      <c r="D10" s="375"/>
      <c r="E10" s="375"/>
      <c r="F10" s="385" t="s">
        <v>516</v>
      </c>
      <c r="G10" s="1120"/>
      <c r="H10" s="1121"/>
      <c r="I10" s="1121"/>
      <c r="J10" s="1121"/>
      <c r="K10" s="1121"/>
      <c r="L10" s="1122"/>
      <c r="M10" s="1111"/>
      <c r="N10" s="378" t="s">
        <v>517</v>
      </c>
      <c r="O10" s="379"/>
      <c r="P10" s="379"/>
      <c r="Q10" s="379"/>
      <c r="R10" s="379"/>
      <c r="S10" s="380"/>
      <c r="T10" s="386"/>
      <c r="U10" s="387"/>
      <c r="V10" s="387"/>
      <c r="W10" s="387"/>
      <c r="X10" s="387"/>
      <c r="Y10" s="387"/>
      <c r="Z10" s="388"/>
      <c r="AA10" s="384" t="s">
        <v>518</v>
      </c>
      <c r="AB10" s="375"/>
      <c r="AC10" s="375"/>
      <c r="AD10" s="375"/>
      <c r="AE10" s="61"/>
    </row>
    <row r="11" spans="2:33" ht="17.25" customHeight="1">
      <c r="B11" s="64" t="s">
        <v>45</v>
      </c>
      <c r="C11" s="375"/>
      <c r="D11" s="375"/>
      <c r="E11" s="375"/>
      <c r="F11" s="385" t="s">
        <v>519</v>
      </c>
      <c r="G11" s="1105"/>
      <c r="H11" s="1109"/>
      <c r="I11" s="1109"/>
      <c r="J11" s="1109"/>
      <c r="K11" s="1109"/>
      <c r="L11" s="1110"/>
      <c r="M11" s="1111"/>
      <c r="N11" s="378" t="s">
        <v>46</v>
      </c>
      <c r="O11" s="379"/>
      <c r="P11" s="379"/>
      <c r="Q11" s="379"/>
      <c r="R11" s="379"/>
      <c r="S11" s="380"/>
      <c r="T11" s="381"/>
      <c r="U11" s="382"/>
      <c r="V11" s="382"/>
      <c r="W11" s="382"/>
      <c r="X11" s="382"/>
      <c r="Y11" s="382"/>
      <c r="Z11" s="383"/>
      <c r="AA11" s="389" t="s">
        <v>520</v>
      </c>
      <c r="AB11" s="390"/>
      <c r="AC11" s="390"/>
      <c r="AD11" s="390"/>
      <c r="AE11" s="61"/>
    </row>
    <row r="12" spans="2:33" ht="17.25" customHeight="1">
      <c r="B12" s="391" t="s">
        <v>521</v>
      </c>
      <c r="C12" s="292"/>
      <c r="D12" s="292"/>
      <c r="E12" s="292"/>
      <c r="F12" s="372"/>
      <c r="G12" s="1123"/>
      <c r="H12" s="1124"/>
      <c r="I12" s="1124"/>
      <c r="J12" s="1124"/>
      <c r="K12" s="1124"/>
      <c r="L12" s="1125"/>
      <c r="M12" s="1112"/>
      <c r="N12" s="1126"/>
      <c r="O12" s="1127"/>
      <c r="P12" s="1127"/>
      <c r="Q12" s="1127"/>
      <c r="R12" s="1127"/>
      <c r="S12" s="1128"/>
      <c r="T12" s="1129"/>
      <c r="U12" s="1130"/>
      <c r="V12" s="1130"/>
      <c r="W12" s="1130"/>
      <c r="X12" s="1130"/>
      <c r="Y12" s="1130"/>
      <c r="Z12" s="1131"/>
      <c r="AA12" s="389"/>
      <c r="AB12" s="390"/>
      <c r="AC12" s="390"/>
      <c r="AD12" s="390"/>
      <c r="AE12" s="392"/>
    </row>
    <row r="13" spans="2:33" ht="16.5" customHeight="1">
      <c r="B13" s="1085" t="s">
        <v>47</v>
      </c>
      <c r="C13" s="1086"/>
      <c r="D13" s="1086"/>
      <c r="E13" s="1086"/>
      <c r="F13" s="1087"/>
      <c r="G13" s="1105"/>
      <c r="H13" s="1106"/>
      <c r="I13" s="1106"/>
      <c r="J13" s="1106"/>
      <c r="K13" s="1106"/>
      <c r="L13" s="1107"/>
      <c r="M13" s="1085" t="s">
        <v>47</v>
      </c>
      <c r="N13" s="1086"/>
      <c r="O13" s="1086"/>
      <c r="P13" s="1086"/>
      <c r="Q13" s="1086"/>
      <c r="R13" s="1086"/>
      <c r="S13" s="1087"/>
      <c r="T13" s="1105"/>
      <c r="U13" s="1106"/>
      <c r="V13" s="1106"/>
      <c r="W13" s="1106"/>
      <c r="X13" s="1106"/>
      <c r="Y13" s="1106"/>
      <c r="Z13" s="1107"/>
      <c r="AA13" s="375"/>
      <c r="AB13" s="375"/>
      <c r="AC13" s="375"/>
      <c r="AD13" s="375"/>
      <c r="AE13" s="61"/>
    </row>
    <row r="14" spans="2:33" ht="16.5" customHeight="1">
      <c r="B14" s="393" t="s">
        <v>522</v>
      </c>
      <c r="C14" s="394" t="s">
        <v>523</v>
      </c>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row>
    <row r="15" spans="2:33" ht="16.5" customHeight="1">
      <c r="B15" s="395" t="s">
        <v>524</v>
      </c>
      <c r="C15" s="600" t="s">
        <v>757</v>
      </c>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row>
    <row r="16" spans="2:33">
      <c r="B16" s="395"/>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row>
    <row r="17" spans="2:32" ht="16.5" customHeight="1" thickBot="1">
      <c r="B17" s="292" t="s">
        <v>525</v>
      </c>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C17" s="292"/>
      <c r="AD17" s="292"/>
      <c r="AE17" s="396" t="s">
        <v>162</v>
      </c>
    </row>
    <row r="18" spans="2:32" ht="16.5" customHeight="1" thickTop="1">
      <c r="B18" s="1085" t="s">
        <v>526</v>
      </c>
      <c r="C18" s="1086"/>
      <c r="D18" s="1086"/>
      <c r="E18" s="1086"/>
      <c r="F18" s="1086"/>
      <c r="G18" s="1086"/>
      <c r="H18" s="1086"/>
      <c r="I18" s="1087"/>
      <c r="J18" s="1085" t="s">
        <v>527</v>
      </c>
      <c r="K18" s="1086"/>
      <c r="L18" s="1086"/>
      <c r="M18" s="1086"/>
      <c r="N18" s="1086"/>
      <c r="O18" s="1086"/>
      <c r="P18" s="1087"/>
      <c r="Q18" s="1085" t="s">
        <v>528</v>
      </c>
      <c r="R18" s="1086"/>
      <c r="S18" s="1086"/>
      <c r="T18" s="1086"/>
      <c r="U18" s="1108"/>
      <c r="V18" s="1090" t="s">
        <v>529</v>
      </c>
      <c r="W18" s="1091"/>
      <c r="X18" s="1091"/>
      <c r="Y18" s="1091"/>
      <c r="Z18" s="1091"/>
      <c r="AA18" s="1092"/>
      <c r="AB18" s="1094" t="s">
        <v>530</v>
      </c>
      <c r="AC18" s="1086"/>
      <c r="AD18" s="1086"/>
      <c r="AE18" s="1087"/>
    </row>
    <row r="19" spans="2:32" ht="16.5" customHeight="1">
      <c r="B19" s="1062" t="s">
        <v>42</v>
      </c>
      <c r="C19" s="1078"/>
      <c r="D19" s="1078"/>
      <c r="E19" s="1078"/>
      <c r="F19" s="1078"/>
      <c r="G19" s="1078"/>
      <c r="H19" s="1078"/>
      <c r="I19" s="1079"/>
      <c r="J19" s="1080"/>
      <c r="K19" s="1081"/>
      <c r="L19" s="1081"/>
      <c r="M19" s="1081"/>
      <c r="N19" s="1081"/>
      <c r="O19" s="1081"/>
      <c r="P19" s="1082"/>
      <c r="Q19" s="1080"/>
      <c r="R19" s="1081"/>
      <c r="S19" s="1081"/>
      <c r="T19" s="1081"/>
      <c r="U19" s="1083"/>
      <c r="V19" s="1084"/>
      <c r="W19" s="1081"/>
      <c r="X19" s="1081"/>
      <c r="Y19" s="1081"/>
      <c r="Z19" s="1081"/>
      <c r="AA19" s="1083"/>
      <c r="AB19" s="1104"/>
      <c r="AC19" s="1078"/>
      <c r="AD19" s="1078"/>
      <c r="AE19" s="1079"/>
    </row>
    <row r="20" spans="2:32" ht="16.5" customHeight="1" thickBot="1">
      <c r="B20" s="1100" t="s">
        <v>44</v>
      </c>
      <c r="C20" s="1101"/>
      <c r="D20" s="1101"/>
      <c r="E20" s="1101"/>
      <c r="F20" s="1101"/>
      <c r="G20" s="1101"/>
      <c r="H20" s="1101"/>
      <c r="I20" s="1102"/>
      <c r="J20" s="1070"/>
      <c r="K20" s="1060"/>
      <c r="L20" s="1060"/>
      <c r="M20" s="1060"/>
      <c r="N20" s="1060"/>
      <c r="O20" s="1060"/>
      <c r="P20" s="1061"/>
      <c r="Q20" s="1070"/>
      <c r="R20" s="1060"/>
      <c r="S20" s="1060"/>
      <c r="T20" s="1060"/>
      <c r="U20" s="1071"/>
      <c r="V20" s="1072"/>
      <c r="W20" s="1073"/>
      <c r="X20" s="1073"/>
      <c r="Y20" s="1073"/>
      <c r="Z20" s="1073"/>
      <c r="AA20" s="1074"/>
      <c r="AB20" s="1103"/>
      <c r="AC20" s="1068"/>
      <c r="AD20" s="1068"/>
      <c r="AE20" s="1069"/>
    </row>
    <row r="21" spans="2:32" ht="16.5" customHeight="1" thickTop="1"/>
    <row r="22" spans="2:32" ht="16.5" customHeight="1">
      <c r="B22" s="364" t="s">
        <v>531</v>
      </c>
      <c r="AC22" s="292"/>
      <c r="AD22" s="292"/>
      <c r="AE22" s="396" t="s">
        <v>162</v>
      </c>
    </row>
    <row r="23" spans="2:32" ht="16.5" customHeight="1" thickBot="1">
      <c r="B23" s="1095" t="s">
        <v>532</v>
      </c>
      <c r="C23" s="1096"/>
      <c r="D23" s="1096"/>
      <c r="E23" s="1096"/>
      <c r="F23" s="1096"/>
      <c r="G23" s="1097"/>
      <c r="H23" s="1095" t="s">
        <v>533</v>
      </c>
      <c r="I23" s="1096"/>
      <c r="J23" s="1096"/>
      <c r="K23" s="1096"/>
      <c r="L23" s="1096"/>
      <c r="M23" s="1096"/>
      <c r="N23" s="1096"/>
      <c r="O23" s="1096"/>
      <c r="P23" s="1096"/>
      <c r="Q23" s="1096"/>
      <c r="R23" s="1096"/>
      <c r="S23" s="1096"/>
      <c r="T23" s="1096"/>
      <c r="U23" s="1096"/>
      <c r="V23" s="1096"/>
      <c r="W23" s="1096"/>
      <c r="X23" s="1096"/>
      <c r="Y23" s="1096"/>
      <c r="Z23" s="1096"/>
      <c r="AA23" s="1096"/>
      <c r="AB23" s="1096"/>
      <c r="AC23" s="1096"/>
      <c r="AD23" s="1096"/>
      <c r="AE23" s="1097"/>
    </row>
    <row r="24" spans="2:32" ht="16.5" customHeight="1" thickTop="1">
      <c r="B24" s="1098"/>
      <c r="C24" s="1099"/>
      <c r="D24" s="1099"/>
      <c r="E24" s="1099"/>
      <c r="F24" s="1099"/>
      <c r="G24" s="1099"/>
      <c r="H24" s="1088" t="s">
        <v>534</v>
      </c>
      <c r="I24" s="1076"/>
      <c r="J24" s="1076"/>
      <c r="K24" s="1076"/>
      <c r="L24" s="1076"/>
      <c r="M24" s="1089"/>
      <c r="N24" s="1090" t="s">
        <v>535</v>
      </c>
      <c r="O24" s="1091"/>
      <c r="P24" s="1091"/>
      <c r="Q24" s="1091"/>
      <c r="R24" s="1091"/>
      <c r="S24" s="1092"/>
      <c r="T24" s="1075"/>
      <c r="U24" s="1076"/>
      <c r="V24" s="1076"/>
      <c r="W24" s="1076"/>
      <c r="X24" s="1076"/>
      <c r="Y24" s="1077"/>
      <c r="Z24" s="1085" t="s">
        <v>47</v>
      </c>
      <c r="AA24" s="1086"/>
      <c r="AB24" s="1086"/>
      <c r="AC24" s="1086"/>
      <c r="AD24" s="1086"/>
      <c r="AE24" s="1087"/>
    </row>
    <row r="25" spans="2:32" ht="16.5" customHeight="1">
      <c r="B25" s="1080" t="s">
        <v>536</v>
      </c>
      <c r="C25" s="1081"/>
      <c r="D25" s="1081"/>
      <c r="E25" s="1081"/>
      <c r="F25" s="1081"/>
      <c r="G25" s="1082"/>
      <c r="H25" s="1080"/>
      <c r="I25" s="1081"/>
      <c r="J25" s="1081"/>
      <c r="K25" s="1081"/>
      <c r="L25" s="1081"/>
      <c r="M25" s="1083"/>
      <c r="N25" s="1084"/>
      <c r="O25" s="1081"/>
      <c r="P25" s="1081"/>
      <c r="Q25" s="1081"/>
      <c r="R25" s="1081"/>
      <c r="S25" s="1083"/>
      <c r="T25" s="1084"/>
      <c r="U25" s="1081"/>
      <c r="V25" s="1081"/>
      <c r="W25" s="1081"/>
      <c r="X25" s="1081"/>
      <c r="Y25" s="1082"/>
      <c r="Z25" s="1080"/>
      <c r="AA25" s="1081"/>
      <c r="AB25" s="1081"/>
      <c r="AC25" s="1081"/>
      <c r="AD25" s="1081"/>
      <c r="AE25" s="1082"/>
    </row>
    <row r="26" spans="2:32" ht="16.5" customHeight="1" thickBot="1">
      <c r="B26" s="1070"/>
      <c r="C26" s="1060"/>
      <c r="D26" s="1060"/>
      <c r="E26" s="1060"/>
      <c r="F26" s="1060"/>
      <c r="G26" s="1061"/>
      <c r="H26" s="1070"/>
      <c r="I26" s="1060"/>
      <c r="J26" s="1060"/>
      <c r="K26" s="1060"/>
      <c r="L26" s="1060"/>
      <c r="M26" s="1071"/>
      <c r="N26" s="1072"/>
      <c r="O26" s="1073"/>
      <c r="P26" s="1073"/>
      <c r="Q26" s="1073"/>
      <c r="R26" s="1073"/>
      <c r="S26" s="1074"/>
      <c r="T26" s="1059"/>
      <c r="U26" s="1060"/>
      <c r="V26" s="1060"/>
      <c r="W26" s="1060"/>
      <c r="X26" s="1060"/>
      <c r="Y26" s="1061"/>
      <c r="Z26" s="1070"/>
      <c r="AA26" s="1060"/>
      <c r="AB26" s="1060"/>
      <c r="AC26" s="1060"/>
      <c r="AD26" s="1060"/>
      <c r="AE26" s="1061"/>
    </row>
    <row r="27" spans="2:32" ht="16.5" customHeight="1" thickTop="1"/>
    <row r="28" spans="2:32" ht="16.5" customHeight="1" thickBot="1">
      <c r="B28" s="364" t="s">
        <v>537</v>
      </c>
      <c r="AC28" s="292"/>
      <c r="AD28" s="292"/>
      <c r="AE28" s="396" t="s">
        <v>162</v>
      </c>
    </row>
    <row r="29" spans="2:32" ht="16.5" customHeight="1" thickTop="1">
      <c r="B29" s="1085" t="s">
        <v>538</v>
      </c>
      <c r="C29" s="1086"/>
      <c r="D29" s="1086"/>
      <c r="E29" s="1086"/>
      <c r="F29" s="1087"/>
      <c r="G29" s="1085" t="s">
        <v>419</v>
      </c>
      <c r="H29" s="1087"/>
      <c r="I29" s="1085" t="s">
        <v>539</v>
      </c>
      <c r="J29" s="1086"/>
      <c r="K29" s="1087"/>
      <c r="L29" s="1088" t="s">
        <v>540</v>
      </c>
      <c r="M29" s="1076"/>
      <c r="N29" s="1076"/>
      <c r="O29" s="1076"/>
      <c r="P29" s="1076"/>
      <c r="Q29" s="1076"/>
      <c r="R29" s="1076"/>
      <c r="S29" s="1089"/>
      <c r="T29" s="1090" t="s">
        <v>541</v>
      </c>
      <c r="U29" s="1091"/>
      <c r="V29" s="1091"/>
      <c r="W29" s="1091"/>
      <c r="X29" s="1091"/>
      <c r="Y29" s="1092"/>
      <c r="Z29" s="1094" t="s">
        <v>542</v>
      </c>
      <c r="AA29" s="1086"/>
      <c r="AB29" s="1086"/>
      <c r="AC29" s="1086"/>
      <c r="AD29" s="1086"/>
      <c r="AE29" s="1087"/>
    </row>
    <row r="30" spans="2:32" ht="16.5" customHeight="1">
      <c r="B30" s="1062"/>
      <c r="C30" s="1078"/>
      <c r="D30" s="1078"/>
      <c r="E30" s="1078"/>
      <c r="F30" s="1079"/>
      <c r="G30" s="1062"/>
      <c r="H30" s="1079"/>
      <c r="I30" s="1062"/>
      <c r="J30" s="1078"/>
      <c r="K30" s="1079"/>
      <c r="L30" s="1080"/>
      <c r="M30" s="1081"/>
      <c r="N30" s="1081"/>
      <c r="O30" s="1081"/>
      <c r="P30" s="1081"/>
      <c r="Q30" s="1081"/>
      <c r="R30" s="1081"/>
      <c r="S30" s="1083"/>
      <c r="T30" s="1084"/>
      <c r="U30" s="1081"/>
      <c r="V30" s="1081"/>
      <c r="W30" s="1081"/>
      <c r="X30" s="1081"/>
      <c r="Y30" s="1083"/>
      <c r="Z30" s="1084"/>
      <c r="AA30" s="1081"/>
      <c r="AB30" s="1081"/>
      <c r="AC30" s="1081"/>
      <c r="AD30" s="1081"/>
      <c r="AE30" s="1082"/>
    </row>
    <row r="31" spans="2:32" ht="16.5" customHeight="1" thickBot="1">
      <c r="B31" s="1065"/>
      <c r="C31" s="1068"/>
      <c r="D31" s="1068"/>
      <c r="E31" s="1068"/>
      <c r="F31" s="1069"/>
      <c r="G31" s="1065"/>
      <c r="H31" s="1069"/>
      <c r="I31" s="1065"/>
      <c r="J31" s="1068"/>
      <c r="K31" s="1069"/>
      <c r="L31" s="1070"/>
      <c r="M31" s="1060"/>
      <c r="N31" s="1060"/>
      <c r="O31" s="1060"/>
      <c r="P31" s="1060"/>
      <c r="Q31" s="1060"/>
      <c r="R31" s="1060"/>
      <c r="S31" s="1071"/>
      <c r="T31" s="1072"/>
      <c r="U31" s="1073"/>
      <c r="V31" s="1073"/>
      <c r="W31" s="1073"/>
      <c r="X31" s="1073"/>
      <c r="Y31" s="1074"/>
      <c r="Z31" s="1072"/>
      <c r="AA31" s="1073"/>
      <c r="AB31" s="1073"/>
      <c r="AC31" s="1073"/>
      <c r="AD31" s="1073"/>
      <c r="AE31" s="1093"/>
      <c r="AF31" s="397"/>
    </row>
    <row r="32" spans="2:32" ht="16.5" customHeight="1" thickTop="1"/>
    <row r="33" spans="2:31" ht="16.5" customHeight="1" thickBot="1">
      <c r="B33" s="364" t="s">
        <v>543</v>
      </c>
      <c r="AC33" s="292"/>
      <c r="AD33" s="292"/>
      <c r="AE33" s="396" t="s">
        <v>162</v>
      </c>
    </row>
    <row r="34" spans="2:31" ht="16.5" customHeight="1" thickTop="1">
      <c r="B34" s="1085" t="s">
        <v>538</v>
      </c>
      <c r="C34" s="1086"/>
      <c r="D34" s="1086"/>
      <c r="E34" s="1086"/>
      <c r="F34" s="1087"/>
      <c r="G34" s="1085" t="s">
        <v>419</v>
      </c>
      <c r="H34" s="1087"/>
      <c r="I34" s="1085" t="s">
        <v>539</v>
      </c>
      <c r="J34" s="1086"/>
      <c r="K34" s="1087"/>
      <c r="L34" s="1088" t="s">
        <v>540</v>
      </c>
      <c r="M34" s="1076"/>
      <c r="N34" s="1076"/>
      <c r="O34" s="1076"/>
      <c r="P34" s="1077"/>
      <c r="Q34" s="1088" t="s">
        <v>544</v>
      </c>
      <c r="R34" s="1076"/>
      <c r="S34" s="1076"/>
      <c r="T34" s="1076"/>
      <c r="U34" s="1089"/>
      <c r="V34" s="1090" t="s">
        <v>545</v>
      </c>
      <c r="W34" s="1091"/>
      <c r="X34" s="1091"/>
      <c r="Y34" s="1091"/>
      <c r="Z34" s="1092"/>
      <c r="AA34" s="1075" t="s">
        <v>546</v>
      </c>
      <c r="AB34" s="1076"/>
      <c r="AC34" s="1076"/>
      <c r="AD34" s="1076"/>
      <c r="AE34" s="1077"/>
    </row>
    <row r="35" spans="2:31" ht="16.5" customHeight="1">
      <c r="B35" s="1062"/>
      <c r="C35" s="1078"/>
      <c r="D35" s="1078"/>
      <c r="E35" s="1078"/>
      <c r="F35" s="1079"/>
      <c r="G35" s="1062"/>
      <c r="H35" s="1079"/>
      <c r="I35" s="1062"/>
      <c r="J35" s="1078"/>
      <c r="K35" s="1079"/>
      <c r="L35" s="1080"/>
      <c r="M35" s="1081"/>
      <c r="N35" s="1081"/>
      <c r="O35" s="1081"/>
      <c r="P35" s="1082"/>
      <c r="Q35" s="1080"/>
      <c r="R35" s="1081"/>
      <c r="S35" s="1081"/>
      <c r="T35" s="1081"/>
      <c r="U35" s="1083"/>
      <c r="V35" s="1084"/>
      <c r="W35" s="1081"/>
      <c r="X35" s="1081"/>
      <c r="Y35" s="1081"/>
      <c r="Z35" s="1083"/>
      <c r="AA35" s="1084"/>
      <c r="AB35" s="1081"/>
      <c r="AC35" s="1081"/>
      <c r="AD35" s="1081"/>
      <c r="AE35" s="1082"/>
    </row>
    <row r="36" spans="2:31" ht="16.5" customHeight="1" thickBot="1">
      <c r="B36" s="1065"/>
      <c r="C36" s="1068"/>
      <c r="D36" s="1068"/>
      <c r="E36" s="1068"/>
      <c r="F36" s="1069"/>
      <c r="G36" s="1065"/>
      <c r="H36" s="1069"/>
      <c r="I36" s="1065"/>
      <c r="J36" s="1068"/>
      <c r="K36" s="1069"/>
      <c r="L36" s="1070"/>
      <c r="M36" s="1060"/>
      <c r="N36" s="1060"/>
      <c r="O36" s="1060"/>
      <c r="P36" s="1061"/>
      <c r="Q36" s="1070"/>
      <c r="R36" s="1060"/>
      <c r="S36" s="1060"/>
      <c r="T36" s="1060"/>
      <c r="U36" s="1071"/>
      <c r="V36" s="1072"/>
      <c r="W36" s="1073"/>
      <c r="X36" s="1073"/>
      <c r="Y36" s="1073"/>
      <c r="Z36" s="1074"/>
      <c r="AA36" s="1059"/>
      <c r="AB36" s="1060"/>
      <c r="AC36" s="1060"/>
      <c r="AD36" s="1060"/>
      <c r="AE36" s="1061"/>
    </row>
    <row r="37" spans="2:31" ht="16.5" customHeight="1" thickTop="1"/>
    <row r="38" spans="2:31" ht="16.5" customHeight="1">
      <c r="B38" s="364" t="s">
        <v>547</v>
      </c>
    </row>
    <row r="39" spans="2:31" ht="16.5" customHeight="1">
      <c r="B39" s="1062"/>
      <c r="C39" s="1063"/>
      <c r="D39" s="1063"/>
      <c r="E39" s="1063"/>
      <c r="F39" s="1063"/>
      <c r="G39" s="1063"/>
      <c r="H39" s="1063"/>
      <c r="I39" s="1063"/>
      <c r="J39" s="1063"/>
      <c r="K39" s="1063"/>
      <c r="L39" s="1063"/>
      <c r="M39" s="1063"/>
      <c r="N39" s="1063"/>
      <c r="O39" s="1063"/>
      <c r="P39" s="1063"/>
      <c r="Q39" s="1063"/>
      <c r="R39" s="1063"/>
      <c r="S39" s="1063"/>
      <c r="T39" s="1063"/>
      <c r="U39" s="1063"/>
      <c r="V39" s="1063"/>
      <c r="W39" s="1063"/>
      <c r="X39" s="1063"/>
      <c r="Y39" s="1063"/>
      <c r="Z39" s="1063"/>
      <c r="AA39" s="1063"/>
      <c r="AB39" s="1063"/>
      <c r="AC39" s="1063"/>
      <c r="AD39" s="1063"/>
      <c r="AE39" s="1064"/>
    </row>
    <row r="40" spans="2:31" ht="16.5" customHeight="1">
      <c r="B40" s="1065"/>
      <c r="C40" s="1066"/>
      <c r="D40" s="1066"/>
      <c r="E40" s="1066"/>
      <c r="F40" s="1066"/>
      <c r="G40" s="1066"/>
      <c r="H40" s="1066"/>
      <c r="I40" s="1066"/>
      <c r="J40" s="1066"/>
      <c r="K40" s="1066"/>
      <c r="L40" s="1066"/>
      <c r="M40" s="1066"/>
      <c r="N40" s="1066"/>
      <c r="O40" s="1066"/>
      <c r="P40" s="1066"/>
      <c r="Q40" s="1066"/>
      <c r="R40" s="1066"/>
      <c r="S40" s="1066"/>
      <c r="T40" s="1066"/>
      <c r="U40" s="1066"/>
      <c r="V40" s="1066"/>
      <c r="W40" s="1066"/>
      <c r="X40" s="1066"/>
      <c r="Y40" s="1066"/>
      <c r="Z40" s="1066"/>
      <c r="AA40" s="1066"/>
      <c r="AB40" s="1066"/>
      <c r="AC40" s="1066"/>
      <c r="AD40" s="1066"/>
      <c r="AE40" s="1067"/>
    </row>
    <row r="41" spans="2:31" s="399" customFormat="1" ht="16.5" customHeight="1">
      <c r="B41" s="398" t="s">
        <v>968</v>
      </c>
      <c r="C41" s="398"/>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row>
    <row r="42" spans="2:31">
      <c r="B42" s="400" t="s">
        <v>548</v>
      </c>
      <c r="H42" s="398" t="s">
        <v>758</v>
      </c>
    </row>
    <row r="43" spans="2:31" s="399" customFormat="1" ht="16.5" customHeight="1">
      <c r="B43" s="400" t="s">
        <v>549</v>
      </c>
      <c r="C43" s="398"/>
      <c r="D43" s="398"/>
      <c r="E43" s="398"/>
      <c r="F43" s="398"/>
      <c r="G43" s="398"/>
      <c r="H43" s="398" t="s">
        <v>550</v>
      </c>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row>
    <row r="44" spans="2:31">
      <c r="B44" s="400" t="s">
        <v>551</v>
      </c>
      <c r="C44" s="400"/>
      <c r="D44" s="400"/>
      <c r="E44" s="400"/>
      <c r="F44" s="400"/>
      <c r="G44" s="400"/>
      <c r="H44" s="398" t="s">
        <v>552</v>
      </c>
      <c r="I44" s="400"/>
      <c r="J44" s="400"/>
      <c r="K44" s="400"/>
      <c r="L44" s="400"/>
      <c r="M44" s="400"/>
      <c r="N44" s="400"/>
      <c r="O44" s="400"/>
      <c r="P44" s="400"/>
      <c r="Q44" s="400"/>
      <c r="R44" s="400"/>
      <c r="S44" s="400"/>
      <c r="T44" s="400"/>
      <c r="U44" s="400"/>
      <c r="V44" s="400"/>
      <c r="W44" s="400"/>
      <c r="X44" s="400"/>
      <c r="Y44" s="400"/>
      <c r="Z44" s="400"/>
      <c r="AA44" s="400"/>
      <c r="AB44" s="400"/>
      <c r="AC44" s="400"/>
      <c r="AD44" s="400"/>
      <c r="AE44" s="400"/>
    </row>
    <row r="45" spans="2:31">
      <c r="B45" s="400" t="s">
        <v>553</v>
      </c>
      <c r="C45" s="400"/>
      <c r="D45" s="400"/>
      <c r="E45" s="400"/>
      <c r="F45" s="400"/>
      <c r="G45" s="400"/>
      <c r="H45" s="398" t="s">
        <v>841</v>
      </c>
      <c r="I45" s="400"/>
      <c r="J45" s="400"/>
      <c r="K45" s="400"/>
      <c r="L45" s="400"/>
      <c r="M45" s="400"/>
      <c r="N45" s="400"/>
      <c r="O45" s="400"/>
      <c r="P45" s="400"/>
      <c r="Q45" s="400"/>
      <c r="R45" s="400"/>
      <c r="S45" s="400"/>
      <c r="T45" s="400"/>
      <c r="U45" s="400"/>
      <c r="V45" s="400"/>
      <c r="W45" s="400"/>
      <c r="X45" s="400"/>
      <c r="Y45" s="400"/>
      <c r="Z45" s="400"/>
      <c r="AA45" s="400"/>
      <c r="AB45" s="400"/>
      <c r="AC45" s="400"/>
      <c r="AD45" s="400"/>
      <c r="AE45" s="400"/>
    </row>
    <row r="46" spans="2:31">
      <c r="B46" s="400" t="s">
        <v>554</v>
      </c>
      <c r="C46" s="400"/>
      <c r="D46" s="400"/>
      <c r="E46" s="400"/>
      <c r="F46" s="400"/>
      <c r="G46" s="400"/>
      <c r="H46" s="398" t="s">
        <v>555</v>
      </c>
      <c r="I46" s="400"/>
      <c r="J46" s="400"/>
      <c r="K46" s="400"/>
      <c r="L46" s="400"/>
      <c r="M46" s="400"/>
      <c r="N46" s="400"/>
      <c r="O46" s="400"/>
      <c r="P46" s="400"/>
      <c r="Q46" s="400"/>
      <c r="R46" s="400"/>
      <c r="S46" s="400"/>
      <c r="T46" s="400"/>
      <c r="U46" s="400"/>
      <c r="V46" s="400"/>
      <c r="W46" s="400"/>
      <c r="X46" s="400"/>
      <c r="Y46" s="400"/>
      <c r="Z46" s="400"/>
      <c r="AA46" s="400"/>
      <c r="AB46" s="400"/>
      <c r="AC46" s="400"/>
      <c r="AD46" s="400"/>
      <c r="AE46" s="400"/>
    </row>
    <row r="47" spans="2:31">
      <c r="B47" s="400"/>
      <c r="C47" s="400"/>
      <c r="D47" s="400"/>
      <c r="E47" s="400"/>
      <c r="F47" s="400"/>
      <c r="G47" s="400"/>
      <c r="H47" s="398" t="s">
        <v>556</v>
      </c>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row>
    <row r="48" spans="2:31">
      <c r="B48" s="400" t="s">
        <v>557</v>
      </c>
      <c r="C48" s="400"/>
      <c r="D48" s="400"/>
      <c r="E48" s="400"/>
      <c r="F48" s="400"/>
      <c r="G48" s="400"/>
      <c r="H48" s="398" t="s">
        <v>725</v>
      </c>
      <c r="I48" s="400"/>
      <c r="J48" s="400"/>
      <c r="K48" s="400"/>
      <c r="L48" s="400"/>
      <c r="M48" s="400"/>
      <c r="N48" s="400"/>
      <c r="O48" s="400"/>
      <c r="P48" s="400"/>
      <c r="Q48" s="400"/>
      <c r="R48" s="400"/>
      <c r="S48" s="400"/>
      <c r="T48" s="400"/>
      <c r="U48" s="400"/>
      <c r="V48" s="400"/>
      <c r="W48" s="400"/>
      <c r="X48" s="400"/>
      <c r="Y48" s="400"/>
      <c r="Z48" s="400"/>
      <c r="AA48" s="400"/>
      <c r="AB48" s="400"/>
      <c r="AC48" s="400"/>
      <c r="AD48" s="400"/>
      <c r="AE48" s="400"/>
    </row>
    <row r="49" spans="2:31">
      <c r="B49" s="400" t="s">
        <v>558</v>
      </c>
      <c r="C49" s="400"/>
      <c r="D49" s="400"/>
      <c r="E49" s="400"/>
      <c r="F49" s="400"/>
      <c r="G49" s="400"/>
      <c r="H49" s="398" t="s">
        <v>559</v>
      </c>
      <c r="I49" s="400"/>
      <c r="J49" s="400"/>
      <c r="K49" s="400"/>
      <c r="L49" s="400"/>
      <c r="M49" s="400"/>
      <c r="N49" s="400"/>
      <c r="O49" s="400"/>
      <c r="P49" s="400"/>
      <c r="Q49" s="400"/>
      <c r="R49" s="400"/>
      <c r="S49" s="400"/>
      <c r="T49" s="400"/>
      <c r="U49" s="400"/>
      <c r="V49" s="400"/>
      <c r="W49" s="400"/>
      <c r="X49" s="400"/>
      <c r="Y49" s="400"/>
      <c r="Z49" s="400"/>
      <c r="AA49" s="400"/>
      <c r="AB49" s="400"/>
      <c r="AC49" s="400"/>
      <c r="AD49" s="400"/>
      <c r="AE49" s="400"/>
    </row>
    <row r="50" spans="2:31">
      <c r="B50" s="400" t="s">
        <v>560</v>
      </c>
      <c r="H50" s="398" t="s">
        <v>561</v>
      </c>
    </row>
    <row r="51" spans="2:31">
      <c r="B51" s="400" t="s">
        <v>759</v>
      </c>
      <c r="C51" s="400"/>
      <c r="D51" s="400"/>
      <c r="E51" s="400"/>
      <c r="F51" s="400"/>
      <c r="G51" s="400"/>
      <c r="H51" s="398"/>
      <c r="I51" s="400"/>
      <c r="J51" s="400"/>
      <c r="K51" s="400"/>
      <c r="L51" s="400"/>
      <c r="M51" s="400"/>
      <c r="N51" s="400"/>
      <c r="O51" s="400"/>
      <c r="P51" s="400"/>
      <c r="Q51" s="400"/>
      <c r="R51" s="400"/>
      <c r="S51" s="400"/>
      <c r="T51" s="400"/>
      <c r="U51" s="400"/>
      <c r="V51" s="400"/>
      <c r="W51" s="400"/>
      <c r="X51" s="400"/>
      <c r="Y51" s="400"/>
      <c r="Z51" s="400"/>
      <c r="AA51" s="400"/>
      <c r="AB51" s="400"/>
      <c r="AC51" s="400"/>
    </row>
    <row r="52" spans="2:31">
      <c r="B52" s="401" t="s">
        <v>760</v>
      </c>
      <c r="C52" s="400"/>
      <c r="D52" s="400"/>
      <c r="E52" s="400"/>
      <c r="F52" s="400"/>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row>
    <row r="53" spans="2:31">
      <c r="B53" s="402" t="s">
        <v>761</v>
      </c>
      <c r="C53" s="402"/>
      <c r="D53" s="402"/>
      <c r="E53" s="402"/>
      <c r="F53" s="402"/>
      <c r="G53" s="402"/>
      <c r="H53" s="400"/>
      <c r="I53" s="400"/>
      <c r="J53" s="400"/>
      <c r="K53" s="400"/>
      <c r="L53" s="400"/>
      <c r="M53" s="400"/>
      <c r="N53" s="400"/>
      <c r="O53" s="400"/>
      <c r="P53" s="400"/>
      <c r="Q53" s="400"/>
      <c r="R53" s="400"/>
      <c r="S53" s="400"/>
      <c r="T53" s="400"/>
      <c r="U53" s="400"/>
      <c r="V53" s="400"/>
      <c r="W53" s="400"/>
      <c r="X53" s="400"/>
      <c r="Y53" s="400"/>
      <c r="Z53" s="400"/>
      <c r="AA53" s="400"/>
      <c r="AB53" s="400"/>
      <c r="AC53" s="400"/>
    </row>
    <row r="54" spans="2:31">
      <c r="B54" s="402" t="s">
        <v>562</v>
      </c>
      <c r="C54" s="402"/>
      <c r="D54" s="402"/>
      <c r="E54" s="402"/>
      <c r="F54" s="402"/>
      <c r="G54" s="402"/>
      <c r="H54" s="400"/>
      <c r="I54" s="400"/>
      <c r="J54" s="400"/>
      <c r="K54" s="400"/>
      <c r="L54" s="400"/>
      <c r="M54" s="400"/>
      <c r="N54" s="400"/>
      <c r="O54" s="400"/>
      <c r="P54" s="400"/>
      <c r="Q54" s="400"/>
      <c r="R54" s="400"/>
      <c r="S54" s="400"/>
      <c r="T54" s="400"/>
      <c r="U54" s="400"/>
      <c r="V54" s="400"/>
      <c r="W54" s="400"/>
      <c r="X54" s="400"/>
      <c r="Y54" s="400"/>
      <c r="Z54" s="400"/>
      <c r="AA54" s="400"/>
      <c r="AB54" s="400"/>
      <c r="AC54" s="400"/>
    </row>
  </sheetData>
  <mergeCells count="100">
    <mergeCell ref="B4:L4"/>
    <mergeCell ref="M4:Z4"/>
    <mergeCell ref="AA4:AE4"/>
    <mergeCell ref="G5:L5"/>
    <mergeCell ref="T5:Z5"/>
    <mergeCell ref="AA5:AE5"/>
    <mergeCell ref="B6:F6"/>
    <mergeCell ref="G6:L6"/>
    <mergeCell ref="T6:Z6"/>
    <mergeCell ref="AA6:AE6"/>
    <mergeCell ref="G7:L7"/>
    <mergeCell ref="T7:Z7"/>
    <mergeCell ref="AA7:AE7"/>
    <mergeCell ref="G8:L8"/>
    <mergeCell ref="M8:M12"/>
    <mergeCell ref="N8:S8"/>
    <mergeCell ref="T8:Z8"/>
    <mergeCell ref="AA8:AE8"/>
    <mergeCell ref="G9:L9"/>
    <mergeCell ref="G10:L10"/>
    <mergeCell ref="G11:L11"/>
    <mergeCell ref="G12:L12"/>
    <mergeCell ref="N12:S12"/>
    <mergeCell ref="T12:Z12"/>
    <mergeCell ref="B13:F13"/>
    <mergeCell ref="G13:L13"/>
    <mergeCell ref="M13:S13"/>
    <mergeCell ref="T13:Z13"/>
    <mergeCell ref="AB18:AE18"/>
    <mergeCell ref="B18:I18"/>
    <mergeCell ref="J18:P18"/>
    <mergeCell ref="Q18:U18"/>
    <mergeCell ref="V18:AA18"/>
    <mergeCell ref="B19:I19"/>
    <mergeCell ref="J19:P19"/>
    <mergeCell ref="Q19:U19"/>
    <mergeCell ref="V19:AA19"/>
    <mergeCell ref="AB19:AE19"/>
    <mergeCell ref="B20:I20"/>
    <mergeCell ref="J20:P20"/>
    <mergeCell ref="Q20:U20"/>
    <mergeCell ref="V20:AA20"/>
    <mergeCell ref="AB20:AE20"/>
    <mergeCell ref="Z24:AE24"/>
    <mergeCell ref="B25:G25"/>
    <mergeCell ref="H25:M25"/>
    <mergeCell ref="N25:S25"/>
    <mergeCell ref="T25:Y25"/>
    <mergeCell ref="Z25:AE25"/>
    <mergeCell ref="B23:G24"/>
    <mergeCell ref="H23:AE23"/>
    <mergeCell ref="H24:M24"/>
    <mergeCell ref="N24:S24"/>
    <mergeCell ref="T24:Y24"/>
    <mergeCell ref="B26:G26"/>
    <mergeCell ref="H26:M26"/>
    <mergeCell ref="N26:S26"/>
    <mergeCell ref="T26:Y26"/>
    <mergeCell ref="Z26:AE26"/>
    <mergeCell ref="Z31:AE31"/>
    <mergeCell ref="Z29:AE29"/>
    <mergeCell ref="B30:F30"/>
    <mergeCell ref="G30:H30"/>
    <mergeCell ref="I30:K30"/>
    <mergeCell ref="L30:S30"/>
    <mergeCell ref="T30:Y30"/>
    <mergeCell ref="Z30:AE30"/>
    <mergeCell ref="B29:F29"/>
    <mergeCell ref="G29:H29"/>
    <mergeCell ref="I29:K29"/>
    <mergeCell ref="L29:S29"/>
    <mergeCell ref="T29:Y29"/>
    <mergeCell ref="B31:F31"/>
    <mergeCell ref="G31:H31"/>
    <mergeCell ref="I31:K31"/>
    <mergeCell ref="L31:S31"/>
    <mergeCell ref="T31:Y31"/>
    <mergeCell ref="AA34:AE34"/>
    <mergeCell ref="B35:F35"/>
    <mergeCell ref="G35:H35"/>
    <mergeCell ref="I35:K35"/>
    <mergeCell ref="L35:P35"/>
    <mergeCell ref="Q35:U35"/>
    <mergeCell ref="V35:Z35"/>
    <mergeCell ref="AA35:AE35"/>
    <mergeCell ref="B34:F34"/>
    <mergeCell ref="G34:H34"/>
    <mergeCell ref="I34:K34"/>
    <mergeCell ref="L34:P34"/>
    <mergeCell ref="Q34:U34"/>
    <mergeCell ref="V34:Z34"/>
    <mergeCell ref="AA36:AE36"/>
    <mergeCell ref="B39:AE39"/>
    <mergeCell ref="B40:AE40"/>
    <mergeCell ref="B36:F36"/>
    <mergeCell ref="G36:H36"/>
    <mergeCell ref="I36:K36"/>
    <mergeCell ref="L36:P36"/>
    <mergeCell ref="Q36:U36"/>
    <mergeCell ref="V36:Z36"/>
  </mergeCells>
  <phoneticPr fontId="2"/>
  <pageMargins left="0.7" right="0.7" top="0.75" bottom="0.75" header="0.3" footer="0.3"/>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36"/>
  <sheetViews>
    <sheetView showGridLines="0" view="pageBreakPreview" zoomScaleNormal="100" zoomScaleSheetLayoutView="100" workbookViewId="0">
      <selection sqref="A1:AF1"/>
    </sheetView>
  </sheetViews>
  <sheetFormatPr defaultColWidth="3.5" defaultRowHeight="18.75"/>
  <cols>
    <col min="1" max="1" width="3.75" style="607" bestFit="1" customWidth="1"/>
    <col min="2" max="34" width="3.5" style="607"/>
    <col min="35" max="35" width="12" style="607" customWidth="1"/>
    <col min="36" max="256" width="3.5" style="607"/>
    <col min="257" max="257" width="3.75" style="607" bestFit="1" customWidth="1"/>
    <col min="258" max="290" width="3.5" style="607"/>
    <col min="291" max="291" width="12" style="607" customWidth="1"/>
    <col min="292" max="512" width="3.5" style="607"/>
    <col min="513" max="513" width="3.75" style="607" bestFit="1" customWidth="1"/>
    <col min="514" max="546" width="3.5" style="607"/>
    <col min="547" max="547" width="12" style="607" customWidth="1"/>
    <col min="548" max="768" width="3.5" style="607"/>
    <col min="769" max="769" width="3.75" style="607" bestFit="1" customWidth="1"/>
    <col min="770" max="802" width="3.5" style="607"/>
    <col min="803" max="803" width="12" style="607" customWidth="1"/>
    <col min="804" max="1024" width="3.5" style="607"/>
    <col min="1025" max="1025" width="3.75" style="607" bestFit="1" customWidth="1"/>
    <col min="1026" max="1058" width="3.5" style="607"/>
    <col min="1059" max="1059" width="12" style="607" customWidth="1"/>
    <col min="1060" max="1280" width="3.5" style="607"/>
    <col min="1281" max="1281" width="3.75" style="607" bestFit="1" customWidth="1"/>
    <col min="1282" max="1314" width="3.5" style="607"/>
    <col min="1315" max="1315" width="12" style="607" customWidth="1"/>
    <col min="1316" max="1536" width="3.5" style="607"/>
    <col min="1537" max="1537" width="3.75" style="607" bestFit="1" customWidth="1"/>
    <col min="1538" max="1570" width="3.5" style="607"/>
    <col min="1571" max="1571" width="12" style="607" customWidth="1"/>
    <col min="1572" max="1792" width="3.5" style="607"/>
    <col min="1793" max="1793" width="3.75" style="607" bestFit="1" customWidth="1"/>
    <col min="1794" max="1826" width="3.5" style="607"/>
    <col min="1827" max="1827" width="12" style="607" customWidth="1"/>
    <col min="1828" max="2048" width="3.5" style="607"/>
    <col min="2049" max="2049" width="3.75" style="607" bestFit="1" customWidth="1"/>
    <col min="2050" max="2082" width="3.5" style="607"/>
    <col min="2083" max="2083" width="12" style="607" customWidth="1"/>
    <col min="2084" max="2304" width="3.5" style="607"/>
    <col min="2305" max="2305" width="3.75" style="607" bestFit="1" customWidth="1"/>
    <col min="2306" max="2338" width="3.5" style="607"/>
    <col min="2339" max="2339" width="12" style="607" customWidth="1"/>
    <col min="2340" max="2560" width="3.5" style="607"/>
    <col min="2561" max="2561" width="3.75" style="607" bestFit="1" customWidth="1"/>
    <col min="2562" max="2594" width="3.5" style="607"/>
    <col min="2595" max="2595" width="12" style="607" customWidth="1"/>
    <col min="2596" max="2816" width="3.5" style="607"/>
    <col min="2817" max="2817" width="3.75" style="607" bestFit="1" customWidth="1"/>
    <col min="2818" max="2850" width="3.5" style="607"/>
    <col min="2851" max="2851" width="12" style="607" customWidth="1"/>
    <col min="2852" max="3072" width="3.5" style="607"/>
    <col min="3073" max="3073" width="3.75" style="607" bestFit="1" customWidth="1"/>
    <col min="3074" max="3106" width="3.5" style="607"/>
    <col min="3107" max="3107" width="12" style="607" customWidth="1"/>
    <col min="3108" max="3328" width="3.5" style="607"/>
    <col min="3329" max="3329" width="3.75" style="607" bestFit="1" customWidth="1"/>
    <col min="3330" max="3362" width="3.5" style="607"/>
    <col min="3363" max="3363" width="12" style="607" customWidth="1"/>
    <col min="3364" max="3584" width="3.5" style="607"/>
    <col min="3585" max="3585" width="3.75" style="607" bestFit="1" customWidth="1"/>
    <col min="3586" max="3618" width="3.5" style="607"/>
    <col min="3619" max="3619" width="12" style="607" customWidth="1"/>
    <col min="3620" max="3840" width="3.5" style="607"/>
    <col min="3841" max="3841" width="3.75" style="607" bestFit="1" customWidth="1"/>
    <col min="3842" max="3874" width="3.5" style="607"/>
    <col min="3875" max="3875" width="12" style="607" customWidth="1"/>
    <col min="3876" max="4096" width="3.5" style="607"/>
    <col min="4097" max="4097" width="3.75" style="607" bestFit="1" customWidth="1"/>
    <col min="4098" max="4130" width="3.5" style="607"/>
    <col min="4131" max="4131" width="12" style="607" customWidth="1"/>
    <col min="4132" max="4352" width="3.5" style="607"/>
    <col min="4353" max="4353" width="3.75" style="607" bestFit="1" customWidth="1"/>
    <col min="4354" max="4386" width="3.5" style="607"/>
    <col min="4387" max="4387" width="12" style="607" customWidth="1"/>
    <col min="4388" max="4608" width="3.5" style="607"/>
    <col min="4609" max="4609" width="3.75" style="607" bestFit="1" customWidth="1"/>
    <col min="4610" max="4642" width="3.5" style="607"/>
    <col min="4643" max="4643" width="12" style="607" customWidth="1"/>
    <col min="4644" max="4864" width="3.5" style="607"/>
    <col min="4865" max="4865" width="3.75" style="607" bestFit="1" customWidth="1"/>
    <col min="4866" max="4898" width="3.5" style="607"/>
    <col min="4899" max="4899" width="12" style="607" customWidth="1"/>
    <col min="4900" max="5120" width="3.5" style="607"/>
    <col min="5121" max="5121" width="3.75" style="607" bestFit="1" customWidth="1"/>
    <col min="5122" max="5154" width="3.5" style="607"/>
    <col min="5155" max="5155" width="12" style="607" customWidth="1"/>
    <col min="5156" max="5376" width="3.5" style="607"/>
    <col min="5377" max="5377" width="3.75" style="607" bestFit="1" customWidth="1"/>
    <col min="5378" max="5410" width="3.5" style="607"/>
    <col min="5411" max="5411" width="12" style="607" customWidth="1"/>
    <col min="5412" max="5632" width="3.5" style="607"/>
    <col min="5633" max="5633" width="3.75" style="607" bestFit="1" customWidth="1"/>
    <col min="5634" max="5666" width="3.5" style="607"/>
    <col min="5667" max="5667" width="12" style="607" customWidth="1"/>
    <col min="5668" max="5888" width="3.5" style="607"/>
    <col min="5889" max="5889" width="3.75" style="607" bestFit="1" customWidth="1"/>
    <col min="5890" max="5922" width="3.5" style="607"/>
    <col min="5923" max="5923" width="12" style="607" customWidth="1"/>
    <col min="5924" max="6144" width="3.5" style="607"/>
    <col min="6145" max="6145" width="3.75" style="607" bestFit="1" customWidth="1"/>
    <col min="6146" max="6178" width="3.5" style="607"/>
    <col min="6179" max="6179" width="12" style="607" customWidth="1"/>
    <col min="6180" max="6400" width="3.5" style="607"/>
    <col min="6401" max="6401" width="3.75" style="607" bestFit="1" customWidth="1"/>
    <col min="6402" max="6434" width="3.5" style="607"/>
    <col min="6435" max="6435" width="12" style="607" customWidth="1"/>
    <col min="6436" max="6656" width="3.5" style="607"/>
    <col min="6657" max="6657" width="3.75" style="607" bestFit="1" customWidth="1"/>
    <col min="6658" max="6690" width="3.5" style="607"/>
    <col min="6691" max="6691" width="12" style="607" customWidth="1"/>
    <col min="6692" max="6912" width="3.5" style="607"/>
    <col min="6913" max="6913" width="3.75" style="607" bestFit="1" customWidth="1"/>
    <col min="6914" max="6946" width="3.5" style="607"/>
    <col min="6947" max="6947" width="12" style="607" customWidth="1"/>
    <col min="6948" max="7168" width="3.5" style="607"/>
    <col min="7169" max="7169" width="3.75" style="607" bestFit="1" customWidth="1"/>
    <col min="7170" max="7202" width="3.5" style="607"/>
    <col min="7203" max="7203" width="12" style="607" customWidth="1"/>
    <col min="7204" max="7424" width="3.5" style="607"/>
    <col min="7425" max="7425" width="3.75" style="607" bestFit="1" customWidth="1"/>
    <col min="7426" max="7458" width="3.5" style="607"/>
    <col min="7459" max="7459" width="12" style="607" customWidth="1"/>
    <col min="7460" max="7680" width="3.5" style="607"/>
    <col min="7681" max="7681" width="3.75" style="607" bestFit="1" customWidth="1"/>
    <col min="7682" max="7714" width="3.5" style="607"/>
    <col min="7715" max="7715" width="12" style="607" customWidth="1"/>
    <col min="7716" max="7936" width="3.5" style="607"/>
    <col min="7937" max="7937" width="3.75" style="607" bestFit="1" customWidth="1"/>
    <col min="7938" max="7970" width="3.5" style="607"/>
    <col min="7971" max="7971" width="12" style="607" customWidth="1"/>
    <col min="7972" max="8192" width="3.5" style="607"/>
    <col min="8193" max="8193" width="3.75" style="607" bestFit="1" customWidth="1"/>
    <col min="8194" max="8226" width="3.5" style="607"/>
    <col min="8227" max="8227" width="12" style="607" customWidth="1"/>
    <col min="8228" max="8448" width="3.5" style="607"/>
    <col min="8449" max="8449" width="3.75" style="607" bestFit="1" customWidth="1"/>
    <col min="8450" max="8482" width="3.5" style="607"/>
    <col min="8483" max="8483" width="12" style="607" customWidth="1"/>
    <col min="8484" max="8704" width="3.5" style="607"/>
    <col min="8705" max="8705" width="3.75" style="607" bestFit="1" customWidth="1"/>
    <col min="8706" max="8738" width="3.5" style="607"/>
    <col min="8739" max="8739" width="12" style="607" customWidth="1"/>
    <col min="8740" max="8960" width="3.5" style="607"/>
    <col min="8961" max="8961" width="3.75" style="607" bestFit="1" customWidth="1"/>
    <col min="8962" max="8994" width="3.5" style="607"/>
    <col min="8995" max="8995" width="12" style="607" customWidth="1"/>
    <col min="8996" max="9216" width="3.5" style="607"/>
    <col min="9217" max="9217" width="3.75" style="607" bestFit="1" customWidth="1"/>
    <col min="9218" max="9250" width="3.5" style="607"/>
    <col min="9251" max="9251" width="12" style="607" customWidth="1"/>
    <col min="9252" max="9472" width="3.5" style="607"/>
    <col min="9473" max="9473" width="3.75" style="607" bestFit="1" customWidth="1"/>
    <col min="9474" max="9506" width="3.5" style="607"/>
    <col min="9507" max="9507" width="12" style="607" customWidth="1"/>
    <col min="9508" max="9728" width="3.5" style="607"/>
    <col min="9729" max="9729" width="3.75" style="607" bestFit="1" customWidth="1"/>
    <col min="9730" max="9762" width="3.5" style="607"/>
    <col min="9763" max="9763" width="12" style="607" customWidth="1"/>
    <col min="9764" max="9984" width="3.5" style="607"/>
    <col min="9985" max="9985" width="3.75" style="607" bestFit="1" customWidth="1"/>
    <col min="9986" max="10018" width="3.5" style="607"/>
    <col min="10019" max="10019" width="12" style="607" customWidth="1"/>
    <col min="10020" max="10240" width="3.5" style="607"/>
    <col min="10241" max="10241" width="3.75" style="607" bestFit="1" customWidth="1"/>
    <col min="10242" max="10274" width="3.5" style="607"/>
    <col min="10275" max="10275" width="12" style="607" customWidth="1"/>
    <col min="10276" max="10496" width="3.5" style="607"/>
    <col min="10497" max="10497" width="3.75" style="607" bestFit="1" customWidth="1"/>
    <col min="10498" max="10530" width="3.5" style="607"/>
    <col min="10531" max="10531" width="12" style="607" customWidth="1"/>
    <col min="10532" max="10752" width="3.5" style="607"/>
    <col min="10753" max="10753" width="3.75" style="607" bestFit="1" customWidth="1"/>
    <col min="10754" max="10786" width="3.5" style="607"/>
    <col min="10787" max="10787" width="12" style="607" customWidth="1"/>
    <col min="10788" max="11008" width="3.5" style="607"/>
    <col min="11009" max="11009" width="3.75" style="607" bestFit="1" customWidth="1"/>
    <col min="11010" max="11042" width="3.5" style="607"/>
    <col min="11043" max="11043" width="12" style="607" customWidth="1"/>
    <col min="11044" max="11264" width="3.5" style="607"/>
    <col min="11265" max="11265" width="3.75" style="607" bestFit="1" customWidth="1"/>
    <col min="11266" max="11298" width="3.5" style="607"/>
    <col min="11299" max="11299" width="12" style="607" customWidth="1"/>
    <col min="11300" max="11520" width="3.5" style="607"/>
    <col min="11521" max="11521" width="3.75" style="607" bestFit="1" customWidth="1"/>
    <col min="11522" max="11554" width="3.5" style="607"/>
    <col min="11555" max="11555" width="12" style="607" customWidth="1"/>
    <col min="11556" max="11776" width="3.5" style="607"/>
    <col min="11777" max="11777" width="3.75" style="607" bestFit="1" customWidth="1"/>
    <col min="11778" max="11810" width="3.5" style="607"/>
    <col min="11811" max="11811" width="12" style="607" customWidth="1"/>
    <col min="11812" max="12032" width="3.5" style="607"/>
    <col min="12033" max="12033" width="3.75" style="607" bestFit="1" customWidth="1"/>
    <col min="12034" max="12066" width="3.5" style="607"/>
    <col min="12067" max="12067" width="12" style="607" customWidth="1"/>
    <col min="12068" max="12288" width="3.5" style="607"/>
    <col min="12289" max="12289" width="3.75" style="607" bestFit="1" customWidth="1"/>
    <col min="12290" max="12322" width="3.5" style="607"/>
    <col min="12323" max="12323" width="12" style="607" customWidth="1"/>
    <col min="12324" max="12544" width="3.5" style="607"/>
    <col min="12545" max="12545" width="3.75" style="607" bestFit="1" customWidth="1"/>
    <col min="12546" max="12578" width="3.5" style="607"/>
    <col min="12579" max="12579" width="12" style="607" customWidth="1"/>
    <col min="12580" max="12800" width="3.5" style="607"/>
    <col min="12801" max="12801" width="3.75" style="607" bestFit="1" customWidth="1"/>
    <col min="12802" max="12834" width="3.5" style="607"/>
    <col min="12835" max="12835" width="12" style="607" customWidth="1"/>
    <col min="12836" max="13056" width="3.5" style="607"/>
    <col min="13057" max="13057" width="3.75" style="607" bestFit="1" customWidth="1"/>
    <col min="13058" max="13090" width="3.5" style="607"/>
    <col min="13091" max="13091" width="12" style="607" customWidth="1"/>
    <col min="13092" max="13312" width="3.5" style="607"/>
    <col min="13313" max="13313" width="3.75" style="607" bestFit="1" customWidth="1"/>
    <col min="13314" max="13346" width="3.5" style="607"/>
    <col min="13347" max="13347" width="12" style="607" customWidth="1"/>
    <col min="13348" max="13568" width="3.5" style="607"/>
    <col min="13569" max="13569" width="3.75" style="607" bestFit="1" customWidth="1"/>
    <col min="13570" max="13602" width="3.5" style="607"/>
    <col min="13603" max="13603" width="12" style="607" customWidth="1"/>
    <col min="13604" max="13824" width="3.5" style="607"/>
    <col min="13825" max="13825" width="3.75" style="607" bestFit="1" customWidth="1"/>
    <col min="13826" max="13858" width="3.5" style="607"/>
    <col min="13859" max="13859" width="12" style="607" customWidth="1"/>
    <col min="13860" max="14080" width="3.5" style="607"/>
    <col min="14081" max="14081" width="3.75" style="607" bestFit="1" customWidth="1"/>
    <col min="14082" max="14114" width="3.5" style="607"/>
    <col min="14115" max="14115" width="12" style="607" customWidth="1"/>
    <col min="14116" max="14336" width="3.5" style="607"/>
    <col min="14337" max="14337" width="3.75" style="607" bestFit="1" customWidth="1"/>
    <col min="14338" max="14370" width="3.5" style="607"/>
    <col min="14371" max="14371" width="12" style="607" customWidth="1"/>
    <col min="14372" max="14592" width="3.5" style="607"/>
    <col min="14593" max="14593" width="3.75" style="607" bestFit="1" customWidth="1"/>
    <col min="14594" max="14626" width="3.5" style="607"/>
    <col min="14627" max="14627" width="12" style="607" customWidth="1"/>
    <col min="14628" max="14848" width="3.5" style="607"/>
    <col min="14849" max="14849" width="3.75" style="607" bestFit="1" customWidth="1"/>
    <col min="14850" max="14882" width="3.5" style="607"/>
    <col min="14883" max="14883" width="12" style="607" customWidth="1"/>
    <col min="14884" max="15104" width="3.5" style="607"/>
    <col min="15105" max="15105" width="3.75" style="607" bestFit="1" customWidth="1"/>
    <col min="15106" max="15138" width="3.5" style="607"/>
    <col min="15139" max="15139" width="12" style="607" customWidth="1"/>
    <col min="15140" max="15360" width="3.5" style="607"/>
    <col min="15361" max="15361" width="3.75" style="607" bestFit="1" customWidth="1"/>
    <col min="15362" max="15394" width="3.5" style="607"/>
    <col min="15395" max="15395" width="12" style="607" customWidth="1"/>
    <col min="15396" max="15616" width="3.5" style="607"/>
    <col min="15617" max="15617" width="3.75" style="607" bestFit="1" customWidth="1"/>
    <col min="15618" max="15650" width="3.5" style="607"/>
    <col min="15651" max="15651" width="12" style="607" customWidth="1"/>
    <col min="15652" max="15872" width="3.5" style="607"/>
    <col min="15873" max="15873" width="3.75" style="607" bestFit="1" customWidth="1"/>
    <col min="15874" max="15906" width="3.5" style="607"/>
    <col min="15907" max="15907" width="12" style="607" customWidth="1"/>
    <col min="15908" max="16128" width="3.5" style="607"/>
    <col min="16129" max="16129" width="3.75" style="607" bestFit="1" customWidth="1"/>
    <col min="16130" max="16162" width="3.5" style="607"/>
    <col min="16163" max="16163" width="12" style="607" customWidth="1"/>
    <col min="16164" max="16384" width="3.5" style="607"/>
  </cols>
  <sheetData>
    <row r="1" spans="1:35" ht="22.5">
      <c r="A1" s="1145" t="s">
        <v>842</v>
      </c>
      <c r="B1" s="1145"/>
      <c r="C1" s="1145"/>
      <c r="D1" s="1145"/>
      <c r="E1" s="1145"/>
      <c r="F1" s="1145"/>
      <c r="G1" s="1145"/>
      <c r="H1" s="1145"/>
      <c r="I1" s="1145"/>
      <c r="J1" s="1145"/>
      <c r="K1" s="1145"/>
      <c r="L1" s="1145"/>
      <c r="M1" s="1145"/>
      <c r="N1" s="1145"/>
      <c r="O1" s="1145"/>
      <c r="P1" s="1145"/>
      <c r="Q1" s="1145"/>
      <c r="R1" s="1145"/>
      <c r="S1" s="1145"/>
      <c r="T1" s="1145"/>
      <c r="U1" s="1145"/>
      <c r="V1" s="1145"/>
      <c r="W1" s="1145"/>
      <c r="X1" s="1145"/>
      <c r="Y1" s="1145"/>
      <c r="Z1" s="1145"/>
      <c r="AA1" s="1145"/>
      <c r="AB1" s="1145"/>
      <c r="AC1" s="1145"/>
      <c r="AD1" s="1145"/>
      <c r="AE1" s="1145"/>
      <c r="AF1" s="1145"/>
    </row>
    <row r="2" spans="1:35" ht="18" customHeight="1">
      <c r="A2" s="608" t="s">
        <v>843</v>
      </c>
      <c r="B2" s="609"/>
      <c r="C2" s="610"/>
      <c r="D2" s="610"/>
      <c r="E2" s="610"/>
      <c r="F2" s="610"/>
      <c r="G2" s="610"/>
      <c r="H2" s="610"/>
      <c r="I2" s="610"/>
      <c r="J2" s="610"/>
      <c r="K2" s="610"/>
      <c r="L2" s="610"/>
      <c r="M2" s="610"/>
      <c r="N2" s="610"/>
      <c r="O2" s="610"/>
      <c r="P2" s="610"/>
      <c r="Q2" s="610"/>
      <c r="R2" s="610"/>
      <c r="S2" s="610"/>
      <c r="T2" s="610"/>
      <c r="U2" s="610"/>
      <c r="V2" s="610"/>
      <c r="W2" s="610"/>
      <c r="X2" s="610"/>
      <c r="Y2" s="610"/>
      <c r="Z2" s="610"/>
      <c r="AA2" s="611"/>
      <c r="AB2" s="611"/>
      <c r="AC2" s="611"/>
      <c r="AD2" s="611"/>
      <c r="AE2" s="611"/>
      <c r="AF2" s="612" t="s">
        <v>844</v>
      </c>
    </row>
    <row r="3" spans="1:35" ht="2.25" customHeight="1" thickBot="1">
      <c r="A3" s="613"/>
      <c r="B3" s="614"/>
      <c r="C3" s="610"/>
      <c r="D3" s="610"/>
      <c r="E3" s="610"/>
      <c r="F3" s="610"/>
      <c r="G3" s="610"/>
      <c r="H3" s="614"/>
      <c r="I3" s="614"/>
      <c r="J3" s="614"/>
      <c r="K3" s="614"/>
      <c r="L3" s="610"/>
      <c r="M3" s="610"/>
      <c r="N3" s="610"/>
      <c r="O3" s="610"/>
      <c r="P3" s="610"/>
      <c r="Q3" s="610"/>
      <c r="R3" s="610"/>
      <c r="S3" s="610"/>
      <c r="T3" s="610"/>
      <c r="U3" s="610"/>
      <c r="V3" s="610"/>
      <c r="W3" s="610"/>
      <c r="X3" s="610"/>
      <c r="Y3" s="610"/>
      <c r="Z3" s="610"/>
      <c r="AA3" s="610"/>
      <c r="AB3" s="610"/>
      <c r="AC3" s="610"/>
      <c r="AD3" s="610"/>
      <c r="AE3" s="610"/>
      <c r="AF3" s="615"/>
    </row>
    <row r="4" spans="1:35" ht="39.75" customHeight="1" thickBot="1">
      <c r="A4" s="1146" t="s">
        <v>845</v>
      </c>
      <c r="B4" s="1149"/>
      <c r="C4" s="1150"/>
      <c r="D4" s="1151" t="s">
        <v>846</v>
      </c>
      <c r="E4" s="1152"/>
      <c r="F4" s="1152"/>
      <c r="G4" s="1152"/>
      <c r="H4" s="1152"/>
      <c r="I4" s="1153" t="s">
        <v>847</v>
      </c>
      <c r="J4" s="1154"/>
      <c r="K4" s="1154"/>
      <c r="L4" s="1155"/>
      <c r="M4" s="1156" t="s">
        <v>848</v>
      </c>
      <c r="N4" s="1157"/>
      <c r="O4" s="1157"/>
      <c r="P4" s="1157"/>
      <c r="Q4" s="1158" t="s">
        <v>849</v>
      </c>
      <c r="R4" s="1159"/>
      <c r="S4" s="1159"/>
      <c r="T4" s="1160"/>
      <c r="U4" s="1158" t="s">
        <v>850</v>
      </c>
      <c r="V4" s="1161"/>
      <c r="W4" s="1156"/>
      <c r="X4" s="1151" t="s">
        <v>851</v>
      </c>
      <c r="Y4" s="1161"/>
      <c r="Z4" s="1156"/>
      <c r="AA4" s="1162" t="s">
        <v>852</v>
      </c>
      <c r="AB4" s="1162"/>
      <c r="AC4" s="1157"/>
      <c r="AD4" s="1156" t="s">
        <v>853</v>
      </c>
      <c r="AE4" s="1157"/>
      <c r="AF4" s="1157"/>
    </row>
    <row r="5" spans="1:35" ht="29.25" customHeight="1" thickTop="1" thickBot="1">
      <c r="A5" s="1147"/>
      <c r="B5" s="1174" t="s">
        <v>854</v>
      </c>
      <c r="C5" s="1152"/>
      <c r="D5" s="1179" t="s">
        <v>855</v>
      </c>
      <c r="E5" s="1180"/>
      <c r="F5" s="1180"/>
      <c r="G5" s="1180"/>
      <c r="H5" s="1180"/>
      <c r="I5" s="1181"/>
      <c r="J5" s="1182"/>
      <c r="K5" s="1182"/>
      <c r="L5" s="1183"/>
      <c r="M5" s="616" t="s">
        <v>483</v>
      </c>
      <c r="N5" s="1184" t="s">
        <v>856</v>
      </c>
      <c r="O5" s="1184"/>
      <c r="P5" s="1184"/>
      <c r="Q5" s="1184"/>
      <c r="R5" s="1184"/>
      <c r="S5" s="1184"/>
      <c r="T5" s="1184"/>
      <c r="U5" s="1184"/>
      <c r="V5" s="1184"/>
      <c r="W5" s="1184"/>
      <c r="X5" s="1184"/>
      <c r="Y5" s="1185" t="s">
        <v>857</v>
      </c>
      <c r="Z5" s="1185"/>
      <c r="AA5" s="1185"/>
      <c r="AB5" s="1185"/>
      <c r="AC5" s="1185"/>
      <c r="AD5" s="1185"/>
      <c r="AE5" s="1185"/>
      <c r="AF5" s="1186"/>
    </row>
    <row r="6" spans="1:35" ht="36" customHeight="1" thickTop="1">
      <c r="A6" s="1147"/>
      <c r="B6" s="1175"/>
      <c r="C6" s="1176"/>
      <c r="D6" s="1187" t="s">
        <v>858</v>
      </c>
      <c r="E6" s="1188"/>
      <c r="F6" s="1188"/>
      <c r="G6" s="1188"/>
      <c r="H6" s="1188"/>
      <c r="I6" s="1189"/>
      <c r="J6" s="1190"/>
      <c r="K6" s="1190"/>
      <c r="L6" s="1191"/>
      <c r="M6" s="1164"/>
      <c r="N6" s="1164"/>
      <c r="O6" s="1164"/>
      <c r="P6" s="1165"/>
      <c r="Q6" s="1163"/>
      <c r="R6" s="1164"/>
      <c r="S6" s="1164"/>
      <c r="T6" s="1165"/>
      <c r="U6" s="1163"/>
      <c r="V6" s="1164"/>
      <c r="W6" s="1165"/>
      <c r="X6" s="1163"/>
      <c r="Y6" s="1164"/>
      <c r="Z6" s="1165"/>
      <c r="AA6" s="1163"/>
      <c r="AB6" s="1164"/>
      <c r="AC6" s="1165"/>
      <c r="AD6" s="1163"/>
      <c r="AE6" s="1164"/>
      <c r="AF6" s="1165"/>
      <c r="AI6" s="617"/>
    </row>
    <row r="7" spans="1:35" ht="36" customHeight="1">
      <c r="A7" s="1147"/>
      <c r="B7" s="1175"/>
      <c r="C7" s="1176"/>
      <c r="D7" s="1169" t="s">
        <v>859</v>
      </c>
      <c r="E7" s="1170"/>
      <c r="F7" s="1170"/>
      <c r="G7" s="1170"/>
      <c r="H7" s="1170"/>
      <c r="I7" s="1171"/>
      <c r="J7" s="1172"/>
      <c r="K7" s="1172"/>
      <c r="L7" s="1173"/>
      <c r="M7" s="1167"/>
      <c r="N7" s="1167"/>
      <c r="O7" s="1167"/>
      <c r="P7" s="1168"/>
      <c r="Q7" s="1166"/>
      <c r="R7" s="1167"/>
      <c r="S7" s="1167"/>
      <c r="T7" s="1168"/>
      <c r="U7" s="1166"/>
      <c r="V7" s="1167"/>
      <c r="W7" s="1168"/>
      <c r="X7" s="1166"/>
      <c r="Y7" s="1167"/>
      <c r="Z7" s="1168"/>
      <c r="AA7" s="1166"/>
      <c r="AB7" s="1167"/>
      <c r="AC7" s="1168"/>
      <c r="AD7" s="1166"/>
      <c r="AE7" s="1167"/>
      <c r="AF7" s="1168"/>
      <c r="AI7" s="618"/>
    </row>
    <row r="8" spans="1:35" ht="36" customHeight="1">
      <c r="A8" s="1147"/>
      <c r="B8" s="1175"/>
      <c r="C8" s="1176"/>
      <c r="D8" s="1169" t="s">
        <v>860</v>
      </c>
      <c r="E8" s="1170"/>
      <c r="F8" s="1170"/>
      <c r="G8" s="1170"/>
      <c r="H8" s="1170"/>
      <c r="I8" s="1204">
        <f>G29</f>
        <v>0</v>
      </c>
      <c r="J8" s="1205"/>
      <c r="K8" s="1205"/>
      <c r="L8" s="1206"/>
      <c r="M8" s="1193"/>
      <c r="N8" s="1193"/>
      <c r="O8" s="1193"/>
      <c r="P8" s="1194"/>
      <c r="Q8" s="1192"/>
      <c r="R8" s="1193"/>
      <c r="S8" s="1193"/>
      <c r="T8" s="1194"/>
      <c r="U8" s="1192"/>
      <c r="V8" s="1193"/>
      <c r="W8" s="1194"/>
      <c r="X8" s="1192"/>
      <c r="Y8" s="1193"/>
      <c r="Z8" s="1194"/>
      <c r="AA8" s="1192"/>
      <c r="AB8" s="1193"/>
      <c r="AC8" s="1194"/>
      <c r="AD8" s="1193"/>
      <c r="AE8" s="1193"/>
      <c r="AF8" s="1194"/>
      <c r="AI8" s="619">
        <f>I8-SUM(M8:AF8)</f>
        <v>0</v>
      </c>
    </row>
    <row r="9" spans="1:35" ht="36" customHeight="1">
      <c r="A9" s="1147"/>
      <c r="B9" s="1175"/>
      <c r="C9" s="1176"/>
      <c r="D9" s="1195" t="s">
        <v>861</v>
      </c>
      <c r="E9" s="1196"/>
      <c r="F9" s="1196"/>
      <c r="G9" s="1196"/>
      <c r="H9" s="1196"/>
      <c r="I9" s="1197"/>
      <c r="J9" s="1198"/>
      <c r="K9" s="1198"/>
      <c r="L9" s="1199"/>
      <c r="M9" s="1200"/>
      <c r="N9" s="1200"/>
      <c r="O9" s="1200"/>
      <c r="P9" s="1201"/>
      <c r="Q9" s="1202"/>
      <c r="R9" s="1198"/>
      <c r="S9" s="1198"/>
      <c r="T9" s="1203"/>
      <c r="U9" s="1202"/>
      <c r="V9" s="1198"/>
      <c r="W9" s="1203"/>
      <c r="X9" s="1202"/>
      <c r="Y9" s="1198"/>
      <c r="Z9" s="1203"/>
      <c r="AA9" s="1202"/>
      <c r="AB9" s="1198"/>
      <c r="AC9" s="1203"/>
      <c r="AD9" s="1198"/>
      <c r="AE9" s="1198"/>
      <c r="AF9" s="1203"/>
      <c r="AI9" s="620">
        <f>I9-SUM(M9:AF9)</f>
        <v>0</v>
      </c>
    </row>
    <row r="10" spans="1:35" ht="35.25" customHeight="1">
      <c r="A10" s="1147"/>
      <c r="B10" s="1177"/>
      <c r="C10" s="1178"/>
      <c r="D10" s="1223" t="s">
        <v>862</v>
      </c>
      <c r="E10" s="1224"/>
      <c r="F10" s="1224"/>
      <c r="G10" s="1224"/>
      <c r="H10" s="1224"/>
      <c r="I10" s="1225">
        <f>IF(SUM(I6:L9)=SUM(M10:AF10),SUM(M10:AF10),"縦計と横計の不一致")</f>
        <v>0</v>
      </c>
      <c r="J10" s="1226"/>
      <c r="K10" s="1226"/>
      <c r="L10" s="1227"/>
      <c r="M10" s="1208">
        <f>SUM(M6:P9)</f>
        <v>0</v>
      </c>
      <c r="N10" s="1208"/>
      <c r="O10" s="1208"/>
      <c r="P10" s="1209"/>
      <c r="Q10" s="1207">
        <f>SUM(Q6:T9)</f>
        <v>0</v>
      </c>
      <c r="R10" s="1208"/>
      <c r="S10" s="1208"/>
      <c r="T10" s="1209"/>
      <c r="U10" s="1207">
        <f>SUM(U6:W9)</f>
        <v>0</v>
      </c>
      <c r="V10" s="1208"/>
      <c r="W10" s="1209"/>
      <c r="X10" s="1207">
        <f>SUM(X6:Z9)</f>
        <v>0</v>
      </c>
      <c r="Y10" s="1208"/>
      <c r="Z10" s="1209"/>
      <c r="AA10" s="1207">
        <f>SUM(AA6:AC9)</f>
        <v>0</v>
      </c>
      <c r="AB10" s="1208"/>
      <c r="AC10" s="1209"/>
      <c r="AD10" s="1208">
        <f>SUM(AD6:AF9)</f>
        <v>0</v>
      </c>
      <c r="AE10" s="1208"/>
      <c r="AF10" s="1209"/>
      <c r="AI10" s="621">
        <f>I10-SUM(M10:AF10)</f>
        <v>0</v>
      </c>
    </row>
    <row r="11" spans="1:35" ht="20.100000000000001" customHeight="1">
      <c r="A11" s="1147"/>
      <c r="B11" s="1210" t="s">
        <v>863</v>
      </c>
      <c r="C11" s="1210"/>
      <c r="D11" s="1210"/>
      <c r="E11" s="1210"/>
      <c r="F11" s="1210"/>
      <c r="G11" s="1210"/>
      <c r="H11" s="1210"/>
      <c r="I11" s="1211"/>
      <c r="J11" s="1212"/>
      <c r="K11" s="1212"/>
      <c r="L11" s="1213"/>
      <c r="M11" s="1217"/>
      <c r="N11" s="1217"/>
      <c r="O11" s="1217"/>
      <c r="P11" s="1218"/>
      <c r="Q11" s="1221"/>
      <c r="R11" s="1217"/>
      <c r="S11" s="1217"/>
      <c r="T11" s="1218"/>
      <c r="U11" s="1221"/>
      <c r="V11" s="1217"/>
      <c r="W11" s="1218"/>
      <c r="X11" s="1221"/>
      <c r="Y11" s="1217"/>
      <c r="Z11" s="1218"/>
      <c r="AA11" s="1221"/>
      <c r="AB11" s="1217"/>
      <c r="AC11" s="1218"/>
      <c r="AD11" s="1217"/>
      <c r="AE11" s="1217"/>
      <c r="AF11" s="1218"/>
      <c r="AI11" s="1228">
        <f>I11-SUM(M11:AF12)</f>
        <v>0</v>
      </c>
    </row>
    <row r="12" spans="1:35" ht="20.100000000000001" customHeight="1" thickBot="1">
      <c r="A12" s="1147"/>
      <c r="B12" s="622" t="s">
        <v>402</v>
      </c>
      <c r="C12" s="1230"/>
      <c r="D12" s="1230"/>
      <c r="E12" s="1230"/>
      <c r="F12" s="1230"/>
      <c r="G12" s="1230"/>
      <c r="H12" s="623" t="s">
        <v>504</v>
      </c>
      <c r="I12" s="1214"/>
      <c r="J12" s="1215"/>
      <c r="K12" s="1215"/>
      <c r="L12" s="1216"/>
      <c r="M12" s="1219"/>
      <c r="N12" s="1219"/>
      <c r="O12" s="1219"/>
      <c r="P12" s="1220"/>
      <c r="Q12" s="1222"/>
      <c r="R12" s="1219"/>
      <c r="S12" s="1219"/>
      <c r="T12" s="1220"/>
      <c r="U12" s="1222"/>
      <c r="V12" s="1219"/>
      <c r="W12" s="1220"/>
      <c r="X12" s="1222"/>
      <c r="Y12" s="1219"/>
      <c r="Z12" s="1220"/>
      <c r="AA12" s="1222"/>
      <c r="AB12" s="1219"/>
      <c r="AC12" s="1220"/>
      <c r="AD12" s="1219"/>
      <c r="AE12" s="1219"/>
      <c r="AF12" s="1220"/>
      <c r="AI12" s="1229"/>
    </row>
    <row r="13" spans="1:35" ht="39.75" customHeight="1" thickTop="1" thickBot="1">
      <c r="A13" s="1148"/>
      <c r="B13" s="1231" t="s">
        <v>864</v>
      </c>
      <c r="C13" s="1231"/>
      <c r="D13" s="1231"/>
      <c r="E13" s="1231"/>
      <c r="F13" s="1231"/>
      <c r="G13" s="1231"/>
      <c r="H13" s="1232"/>
      <c r="I13" s="1233">
        <f>IF(SUM(I10,I11)=SUM(M13:AF13),SUM(M13:AF13),"縦計と横計の不一致")</f>
        <v>0</v>
      </c>
      <c r="J13" s="1234"/>
      <c r="K13" s="1234"/>
      <c r="L13" s="1235"/>
      <c r="M13" s="1236">
        <f>SUM(M10,M11)</f>
        <v>0</v>
      </c>
      <c r="N13" s="1237"/>
      <c r="O13" s="1237"/>
      <c r="P13" s="1237"/>
      <c r="Q13" s="1237">
        <f>SUM(Q10,Q11)</f>
        <v>0</v>
      </c>
      <c r="R13" s="1237"/>
      <c r="S13" s="1237"/>
      <c r="T13" s="1237"/>
      <c r="U13" s="1237">
        <f>SUM(U10,U11)</f>
        <v>0</v>
      </c>
      <c r="V13" s="1237"/>
      <c r="W13" s="1237"/>
      <c r="X13" s="1237">
        <f>SUM(X10,X11)</f>
        <v>0</v>
      </c>
      <c r="Y13" s="1237"/>
      <c r="Z13" s="1237"/>
      <c r="AA13" s="1237">
        <f>SUM(AA10,AA11)</f>
        <v>0</v>
      </c>
      <c r="AB13" s="1237"/>
      <c r="AC13" s="1237"/>
      <c r="AD13" s="1237">
        <f>SUM(AD10,AD11)</f>
        <v>0</v>
      </c>
      <c r="AE13" s="1237"/>
      <c r="AF13" s="1237"/>
      <c r="AI13" s="620">
        <f>I13-SUM(M13:AF13)</f>
        <v>0</v>
      </c>
    </row>
    <row r="14" spans="1:35" ht="4.5" customHeight="1">
      <c r="A14" s="624"/>
      <c r="B14" s="625"/>
      <c r="C14" s="625"/>
      <c r="D14" s="625"/>
      <c r="E14" s="625"/>
      <c r="F14" s="625"/>
      <c r="G14" s="625"/>
      <c r="H14" s="625"/>
      <c r="I14" s="625"/>
      <c r="J14" s="625"/>
      <c r="K14" s="625"/>
      <c r="L14" s="626"/>
      <c r="M14" s="627"/>
      <c r="N14" s="627"/>
      <c r="O14" s="627"/>
      <c r="P14" s="627"/>
      <c r="Q14" s="627"/>
      <c r="R14" s="627"/>
      <c r="S14" s="627"/>
      <c r="T14" s="627"/>
      <c r="U14" s="627"/>
      <c r="V14" s="627"/>
      <c r="W14" s="627"/>
      <c r="X14" s="627"/>
      <c r="Y14" s="627"/>
      <c r="Z14" s="627"/>
      <c r="AA14" s="627"/>
      <c r="AB14" s="627"/>
      <c r="AC14" s="627"/>
      <c r="AD14" s="627"/>
      <c r="AE14" s="627"/>
      <c r="AF14" s="627"/>
      <c r="AI14" s="628"/>
    </row>
    <row r="15" spans="1:35" ht="20.100000000000001" customHeight="1">
      <c r="A15" s="629" t="s">
        <v>865</v>
      </c>
      <c r="C15" s="630"/>
      <c r="D15" s="630"/>
      <c r="E15" s="630"/>
      <c r="F15" s="630"/>
      <c r="G15" s="630"/>
      <c r="H15" s="630"/>
      <c r="I15" s="630"/>
      <c r="J15" s="630"/>
      <c r="K15" s="630"/>
      <c r="L15" s="630"/>
      <c r="M15" s="630"/>
      <c r="N15" s="630"/>
      <c r="O15" s="631"/>
      <c r="P15" s="630"/>
      <c r="Q15" s="630"/>
      <c r="R15" s="632"/>
      <c r="S15" s="632"/>
      <c r="T15" s="631"/>
      <c r="U15" s="630"/>
      <c r="V15" s="630"/>
      <c r="W15" s="630"/>
      <c r="X15" s="630"/>
      <c r="Y15" s="630"/>
      <c r="Z15" s="630"/>
      <c r="AA15" s="630"/>
      <c r="AB15" s="627"/>
      <c r="AC15" s="627"/>
      <c r="AD15" s="627"/>
      <c r="AE15" s="627"/>
      <c r="AF15" s="627"/>
      <c r="AI15" s="628"/>
    </row>
    <row r="16" spans="1:35" ht="60.75" customHeight="1">
      <c r="A16" s="633" t="s">
        <v>245</v>
      </c>
      <c r="B16" s="1250" t="s">
        <v>866</v>
      </c>
      <c r="C16" s="1247"/>
      <c r="D16" s="1247"/>
      <c r="E16" s="1247"/>
      <c r="F16" s="1247"/>
      <c r="G16" s="1247"/>
      <c r="H16" s="1247"/>
      <c r="I16" s="1247"/>
      <c r="J16" s="1247"/>
      <c r="K16" s="1247"/>
      <c r="L16" s="1247"/>
      <c r="M16" s="1248"/>
      <c r="N16" s="1249"/>
      <c r="O16" s="1249"/>
      <c r="P16" s="1249"/>
      <c r="Q16" s="1249"/>
      <c r="R16" s="634" t="s">
        <v>867</v>
      </c>
      <c r="S16" s="635"/>
      <c r="T16" s="636"/>
      <c r="U16" s="630"/>
      <c r="V16" s="630"/>
      <c r="W16" s="630"/>
      <c r="X16" s="630"/>
      <c r="Y16" s="630"/>
      <c r="Z16" s="630"/>
      <c r="AA16" s="630"/>
      <c r="AB16" s="627"/>
      <c r="AC16" s="627"/>
      <c r="AD16" s="627"/>
      <c r="AE16" s="627"/>
      <c r="AF16" s="627"/>
      <c r="AI16" s="628"/>
    </row>
    <row r="17" spans="1:40" ht="30" customHeight="1">
      <c r="A17" s="1251" t="s">
        <v>248</v>
      </c>
      <c r="B17" s="1253" t="s">
        <v>868</v>
      </c>
      <c r="C17" s="1254"/>
      <c r="D17" s="1254"/>
      <c r="E17" s="1254"/>
      <c r="F17" s="1254"/>
      <c r="G17" s="1254"/>
      <c r="H17" s="1254"/>
      <c r="I17" s="1254"/>
      <c r="J17" s="1254"/>
      <c r="K17" s="1254"/>
      <c r="L17" s="1254"/>
      <c r="M17" s="1255"/>
      <c r="N17" s="1256"/>
      <c r="O17" s="1256"/>
      <c r="P17" s="1256"/>
      <c r="Q17" s="1256"/>
      <c r="R17" s="637" t="s">
        <v>867</v>
      </c>
      <c r="S17" s="635"/>
      <c r="T17" s="1257" t="s">
        <v>869</v>
      </c>
      <c r="U17" s="1258"/>
      <c r="V17" s="1258"/>
      <c r="W17" s="1258"/>
      <c r="X17" s="1258"/>
      <c r="Y17" s="1258"/>
      <c r="Z17" s="1258"/>
      <c r="AA17" s="1258"/>
      <c r="AB17" s="1238">
        <f>N17*1.5</f>
        <v>0</v>
      </c>
      <c r="AC17" s="1238"/>
      <c r="AD17" s="1238"/>
      <c r="AE17" s="1238"/>
      <c r="AF17" s="1240" t="s">
        <v>867</v>
      </c>
      <c r="AI17" s="628"/>
    </row>
    <row r="18" spans="1:40" ht="20.100000000000001" customHeight="1">
      <c r="A18" s="1252"/>
      <c r="B18" s="1242" t="s">
        <v>870</v>
      </c>
      <c r="C18" s="1243"/>
      <c r="D18" s="1243"/>
      <c r="E18" s="1243"/>
      <c r="F18" s="1243"/>
      <c r="G18" s="1243"/>
      <c r="H18" s="1243"/>
      <c r="I18" s="1243"/>
      <c r="J18" s="1243"/>
      <c r="K18" s="1243"/>
      <c r="L18" s="1243"/>
      <c r="M18" s="1244"/>
      <c r="N18" s="1245"/>
      <c r="O18" s="1245"/>
      <c r="P18" s="1245"/>
      <c r="Q18" s="1245"/>
      <c r="R18" s="638" t="s">
        <v>867</v>
      </c>
      <c r="S18" s="635"/>
      <c r="T18" s="1259"/>
      <c r="U18" s="1260"/>
      <c r="V18" s="1260"/>
      <c r="W18" s="1260"/>
      <c r="X18" s="1260"/>
      <c r="Y18" s="1260"/>
      <c r="Z18" s="1260"/>
      <c r="AA18" s="1260"/>
      <c r="AB18" s="1239"/>
      <c r="AC18" s="1239"/>
      <c r="AD18" s="1239"/>
      <c r="AE18" s="1239"/>
      <c r="AF18" s="1241"/>
      <c r="AI18" s="628"/>
    </row>
    <row r="19" spans="1:40" ht="20.100000000000001" customHeight="1">
      <c r="A19" s="633" t="s">
        <v>273</v>
      </c>
      <c r="B19" s="1246" t="s">
        <v>871</v>
      </c>
      <c r="C19" s="1247"/>
      <c r="D19" s="1247"/>
      <c r="E19" s="1247"/>
      <c r="F19" s="1247"/>
      <c r="G19" s="1247"/>
      <c r="H19" s="1247"/>
      <c r="I19" s="1247"/>
      <c r="J19" s="1247"/>
      <c r="K19" s="1247"/>
      <c r="L19" s="1247"/>
      <c r="M19" s="1248"/>
      <c r="N19" s="1249"/>
      <c r="O19" s="1249"/>
      <c r="P19" s="1249"/>
      <c r="Q19" s="1249"/>
      <c r="R19" s="634" t="s">
        <v>867</v>
      </c>
      <c r="S19" s="635"/>
      <c r="T19" s="639" t="s">
        <v>872</v>
      </c>
      <c r="U19" s="639"/>
      <c r="V19" s="639"/>
      <c r="W19" s="639"/>
      <c r="X19" s="639"/>
      <c r="Y19" s="639"/>
      <c r="Z19" s="639"/>
      <c r="AA19" s="639"/>
      <c r="AB19" s="640"/>
      <c r="AC19" s="640"/>
      <c r="AD19" s="640"/>
      <c r="AE19" s="640"/>
      <c r="AF19" s="640"/>
      <c r="AH19" s="1276"/>
      <c r="AI19" s="1276"/>
      <c r="AJ19" s="1276"/>
      <c r="AK19" s="1276"/>
      <c r="AL19" s="1276"/>
      <c r="AM19" s="1276"/>
      <c r="AN19" s="1276"/>
    </row>
    <row r="20" spans="1:40" ht="20.100000000000001" customHeight="1">
      <c r="A20" s="633" t="s">
        <v>274</v>
      </c>
      <c r="B20" s="1246" t="s">
        <v>873</v>
      </c>
      <c r="C20" s="1247"/>
      <c r="D20" s="1247"/>
      <c r="E20" s="1247"/>
      <c r="F20" s="1247"/>
      <c r="G20" s="1247"/>
      <c r="H20" s="1247"/>
      <c r="I20" s="1247"/>
      <c r="J20" s="1247"/>
      <c r="K20" s="1247"/>
      <c r="L20" s="1247"/>
      <c r="M20" s="1248"/>
      <c r="N20" s="1249"/>
      <c r="O20" s="1249"/>
      <c r="P20" s="1249"/>
      <c r="Q20" s="1249"/>
      <c r="R20" s="634" t="s">
        <v>867</v>
      </c>
      <c r="S20" s="635"/>
      <c r="T20" s="1257" t="s">
        <v>874</v>
      </c>
      <c r="U20" s="1258"/>
      <c r="V20" s="1258"/>
      <c r="W20" s="1258"/>
      <c r="X20" s="1258"/>
      <c r="Y20" s="1258"/>
      <c r="Z20" s="1258"/>
      <c r="AA20" s="1258"/>
      <c r="AB20" s="1277">
        <f>IF(AND(N16=0,N17=0),N19+N20,N16+MINA(AB17,N18)+N20)</f>
        <v>0</v>
      </c>
      <c r="AC20" s="1277"/>
      <c r="AD20" s="1277"/>
      <c r="AE20" s="1277"/>
      <c r="AF20" s="641" t="s">
        <v>875</v>
      </c>
      <c r="AH20" s="1278"/>
      <c r="AI20" s="1278"/>
      <c r="AJ20" s="1278"/>
      <c r="AK20" s="1278"/>
      <c r="AL20" s="1278"/>
      <c r="AM20" s="624"/>
      <c r="AN20" s="624"/>
    </row>
    <row r="21" spans="1:40" ht="20.100000000000001" customHeight="1">
      <c r="A21" s="633" t="s">
        <v>250</v>
      </c>
      <c r="B21" s="1246" t="s">
        <v>876</v>
      </c>
      <c r="C21" s="1247"/>
      <c r="D21" s="1247"/>
      <c r="E21" s="1247"/>
      <c r="F21" s="1247"/>
      <c r="G21" s="1247"/>
      <c r="H21" s="1247"/>
      <c r="I21" s="1247"/>
      <c r="J21" s="1247"/>
      <c r="K21" s="1247"/>
      <c r="L21" s="1247"/>
      <c r="M21" s="1248"/>
      <c r="N21" s="1261">
        <f>N16+N18+N19+N20</f>
        <v>0</v>
      </c>
      <c r="O21" s="1261"/>
      <c r="P21" s="1261"/>
      <c r="Q21" s="1261"/>
      <c r="R21" s="634" t="s">
        <v>867</v>
      </c>
      <c r="S21" s="635"/>
      <c r="T21" s="1262" t="s">
        <v>877</v>
      </c>
      <c r="U21" s="1263"/>
      <c r="V21" s="1263"/>
      <c r="W21" s="1263"/>
      <c r="X21" s="1263"/>
      <c r="Y21" s="1263"/>
      <c r="Z21" s="1263"/>
      <c r="AA21" s="1263"/>
      <c r="AB21" s="1264">
        <f>N21-AB20</f>
        <v>0</v>
      </c>
      <c r="AC21" s="1264"/>
      <c r="AD21" s="1264"/>
      <c r="AE21" s="1264"/>
      <c r="AF21" s="642" t="s">
        <v>875</v>
      </c>
      <c r="AI21" s="628"/>
    </row>
    <row r="22" spans="1:40" ht="5.25" customHeight="1">
      <c r="A22" s="629"/>
      <c r="C22" s="630"/>
      <c r="D22" s="630"/>
      <c r="E22" s="630"/>
      <c r="F22" s="630"/>
      <c r="G22" s="630"/>
      <c r="H22" s="630"/>
      <c r="I22" s="630"/>
      <c r="J22" s="630"/>
      <c r="K22" s="630"/>
      <c r="L22" s="630"/>
      <c r="M22" s="630"/>
      <c r="N22" s="630"/>
      <c r="O22" s="631"/>
      <c r="P22" s="630"/>
      <c r="Q22" s="630"/>
      <c r="R22" s="632"/>
      <c r="S22" s="632"/>
      <c r="T22" s="631"/>
      <c r="U22" s="630"/>
      <c r="V22" s="630"/>
      <c r="W22" s="630"/>
      <c r="X22" s="630"/>
      <c r="Y22" s="630"/>
      <c r="Z22" s="630"/>
      <c r="AA22" s="630"/>
      <c r="AB22" s="627"/>
      <c r="AC22" s="627"/>
      <c r="AD22" s="627"/>
      <c r="AE22" s="627"/>
      <c r="AF22" s="627"/>
      <c r="AI22" s="628"/>
    </row>
    <row r="23" spans="1:40" s="643" customFormat="1" ht="20.100000000000001" customHeight="1" thickBot="1">
      <c r="A23" s="629" t="s">
        <v>878</v>
      </c>
      <c r="C23" s="630"/>
      <c r="D23" s="630"/>
      <c r="E23" s="630"/>
      <c r="F23" s="630"/>
      <c r="G23" s="630"/>
      <c r="H23" s="630"/>
      <c r="I23" s="630"/>
      <c r="J23" s="630"/>
      <c r="K23" s="630"/>
      <c r="L23" s="630"/>
      <c r="M23" s="630"/>
      <c r="N23" s="630"/>
      <c r="O23" s="631"/>
      <c r="P23" s="630"/>
      <c r="Q23" s="630"/>
      <c r="R23" s="632"/>
      <c r="S23" s="632"/>
      <c r="T23" s="631"/>
      <c r="U23" s="630"/>
      <c r="V23" s="630"/>
      <c r="W23" s="630"/>
      <c r="X23" s="630"/>
      <c r="Y23" s="630"/>
      <c r="Z23" s="630"/>
      <c r="AA23" s="630"/>
      <c r="AB23" s="625"/>
      <c r="AC23" s="625"/>
      <c r="AD23" s="625"/>
      <c r="AE23" s="625"/>
      <c r="AF23" s="625"/>
      <c r="AI23" s="644"/>
    </row>
    <row r="24" spans="1:40" s="643" customFormat="1" ht="20.100000000000001" customHeight="1" thickTop="1">
      <c r="A24" s="1265" t="s">
        <v>879</v>
      </c>
      <c r="B24" s="1266"/>
      <c r="C24" s="1266"/>
      <c r="D24" s="1266"/>
      <c r="E24" s="1266"/>
      <c r="F24" s="1266"/>
      <c r="G24" s="1266"/>
      <c r="H24" s="1266"/>
      <c r="I24" s="1266"/>
      <c r="J24" s="1266"/>
      <c r="K24" s="1267"/>
      <c r="L24" s="1268" t="s">
        <v>880</v>
      </c>
      <c r="M24" s="1269"/>
      <c r="N24" s="1269"/>
      <c r="O24" s="1269"/>
      <c r="P24" s="1269"/>
      <c r="Q24" s="1269"/>
      <c r="R24" s="1269"/>
      <c r="S24" s="1270"/>
      <c r="T24" s="1271" t="s">
        <v>881</v>
      </c>
      <c r="U24" s="1272"/>
      <c r="V24" s="1272"/>
      <c r="W24" s="1272"/>
      <c r="X24" s="1272"/>
      <c r="Y24" s="1273" t="s">
        <v>882</v>
      </c>
      <c r="Z24" s="1274"/>
      <c r="AA24" s="1274"/>
      <c r="AB24" s="1274"/>
      <c r="AC24" s="1274"/>
      <c r="AD24" s="1274"/>
      <c r="AE24" s="1274"/>
      <c r="AF24" s="1275"/>
      <c r="AG24" s="645"/>
      <c r="AI24" s="644"/>
    </row>
    <row r="25" spans="1:40" s="643" customFormat="1" ht="23.25" customHeight="1" thickBot="1">
      <c r="A25" s="646" t="s">
        <v>564</v>
      </c>
      <c r="B25" s="1289">
        <f>$I$6+$I$7</f>
        <v>0</v>
      </c>
      <c r="C25" s="1289"/>
      <c r="D25" s="1289"/>
      <c r="E25" s="1289"/>
      <c r="F25" s="1289"/>
      <c r="G25" s="1289"/>
      <c r="H25" s="1289"/>
      <c r="I25" s="1289"/>
      <c r="J25" s="1289"/>
      <c r="K25" s="1290"/>
      <c r="L25" s="646" t="s">
        <v>883</v>
      </c>
      <c r="M25" s="1291">
        <f>AB20</f>
        <v>0</v>
      </c>
      <c r="N25" s="1292"/>
      <c r="O25" s="1292"/>
      <c r="P25" s="1292"/>
      <c r="Q25" s="1292"/>
      <c r="R25" s="1292"/>
      <c r="S25" s="647" t="s">
        <v>565</v>
      </c>
      <c r="T25" s="648" t="s">
        <v>884</v>
      </c>
      <c r="U25" s="1293">
        <f>IF($B$25&gt;0,$I$5,0)</f>
        <v>0</v>
      </c>
      <c r="V25" s="1293"/>
      <c r="W25" s="1293"/>
      <c r="X25" s="649" t="s">
        <v>563</v>
      </c>
      <c r="Y25" s="650" t="s">
        <v>885</v>
      </c>
      <c r="Z25" s="1294" t="str">
        <f>IF($B$25&gt;0,ROUNDDOWN(($B$25-$M$25)*$U$25/100,-2),"")</f>
        <v/>
      </c>
      <c r="AA25" s="1294"/>
      <c r="AB25" s="1294"/>
      <c r="AC25" s="1294"/>
      <c r="AD25" s="1294"/>
      <c r="AE25" s="1295" t="s">
        <v>867</v>
      </c>
      <c r="AF25" s="1296"/>
      <c r="AG25" s="645"/>
      <c r="AI25" s="644"/>
    </row>
    <row r="26" spans="1:40" s="643" customFormat="1" ht="9.9499999999999993" customHeight="1" thickTop="1">
      <c r="A26" s="645"/>
      <c r="B26" s="625"/>
      <c r="C26" s="625"/>
      <c r="D26" s="625"/>
      <c r="E26" s="625"/>
      <c r="F26" s="625"/>
      <c r="G26" s="625"/>
      <c r="H26" s="625"/>
      <c r="I26" s="625"/>
      <c r="J26" s="625"/>
      <c r="K26" s="625"/>
      <c r="L26" s="626"/>
      <c r="M26" s="625"/>
      <c r="N26" s="625"/>
      <c r="O26" s="625"/>
      <c r="P26" s="625"/>
      <c r="Q26" s="625"/>
      <c r="R26" s="625"/>
      <c r="S26" s="625"/>
      <c r="T26" s="625"/>
      <c r="U26" s="625"/>
      <c r="V26" s="625"/>
      <c r="W26" s="625"/>
      <c r="X26" s="625"/>
      <c r="Y26" s="625"/>
      <c r="Z26" s="625"/>
      <c r="AA26" s="625"/>
      <c r="AB26" s="625"/>
      <c r="AC26" s="625"/>
      <c r="AD26" s="625"/>
      <c r="AE26" s="625"/>
      <c r="AF26" s="625"/>
      <c r="AI26" s="644"/>
    </row>
    <row r="27" spans="1:40" s="643" customFormat="1" ht="20.100000000000001" customHeight="1">
      <c r="A27" s="629" t="s">
        <v>886</v>
      </c>
      <c r="C27" s="651"/>
      <c r="D27" s="651"/>
      <c r="E27" s="651"/>
      <c r="F27" s="651"/>
      <c r="G27" s="652"/>
      <c r="H27" s="653"/>
      <c r="I27" s="653"/>
      <c r="J27" s="653"/>
      <c r="K27" s="645"/>
      <c r="L27" s="652"/>
      <c r="M27" s="652"/>
      <c r="N27" s="652"/>
      <c r="O27" s="652"/>
      <c r="P27" s="652"/>
      <c r="Q27" s="652"/>
      <c r="R27" s="652"/>
      <c r="S27" s="652"/>
      <c r="T27" s="652"/>
      <c r="U27" s="652"/>
      <c r="V27" s="653"/>
      <c r="W27" s="653"/>
      <c r="X27" s="653"/>
      <c r="Y27" s="653"/>
      <c r="Z27" s="653"/>
      <c r="AA27" s="653"/>
      <c r="AB27" s="653"/>
      <c r="AC27" s="653"/>
      <c r="AD27" s="653"/>
      <c r="AE27" s="653"/>
      <c r="AF27" s="653"/>
      <c r="AI27" s="644"/>
    </row>
    <row r="28" spans="1:40" s="643" customFormat="1" ht="20.100000000000001" customHeight="1">
      <c r="A28" s="1297" t="s">
        <v>567</v>
      </c>
      <c r="B28" s="1297"/>
      <c r="C28" s="1297"/>
      <c r="D28" s="1297"/>
      <c r="E28" s="1297"/>
      <c r="F28" s="1297"/>
      <c r="G28" s="1298" t="s">
        <v>887</v>
      </c>
      <c r="H28" s="1298"/>
      <c r="I28" s="1298"/>
      <c r="J28" s="1298"/>
      <c r="K28" s="1298"/>
      <c r="L28" s="1298"/>
      <c r="M28" s="1298"/>
      <c r="N28" s="1298"/>
      <c r="O28" s="1298"/>
      <c r="P28" s="1298"/>
      <c r="Q28" s="1298" t="s">
        <v>888</v>
      </c>
      <c r="R28" s="1298"/>
      <c r="S28" s="1298"/>
      <c r="T28" s="1298"/>
      <c r="U28" s="1298"/>
      <c r="V28" s="1298"/>
      <c r="W28" s="1298"/>
      <c r="X28" s="1298"/>
      <c r="Y28" s="1298"/>
      <c r="Z28" s="1298" t="s">
        <v>889</v>
      </c>
      <c r="AA28" s="1298"/>
      <c r="AB28" s="1298"/>
      <c r="AC28" s="1298"/>
      <c r="AD28" s="1298"/>
      <c r="AE28" s="1298"/>
      <c r="AF28" s="1298"/>
      <c r="AI28" s="644"/>
    </row>
    <row r="29" spans="1:40" s="643" customFormat="1" ht="20.100000000000001" customHeight="1">
      <c r="A29" s="1279" t="s">
        <v>890</v>
      </c>
      <c r="B29" s="1279"/>
      <c r="C29" s="1279"/>
      <c r="D29" s="1279"/>
      <c r="E29" s="1279"/>
      <c r="F29" s="1279"/>
      <c r="G29" s="1280"/>
      <c r="H29" s="1280"/>
      <c r="I29" s="1280"/>
      <c r="J29" s="1280"/>
      <c r="K29" s="1280"/>
      <c r="L29" s="1280"/>
      <c r="M29" s="1280"/>
      <c r="N29" s="1280"/>
      <c r="O29" s="1281"/>
      <c r="P29" s="654" t="s">
        <v>568</v>
      </c>
      <c r="Q29" s="1280"/>
      <c r="R29" s="1280"/>
      <c r="S29" s="1280"/>
      <c r="T29" s="1280"/>
      <c r="U29" s="1280"/>
      <c r="V29" s="1280"/>
      <c r="W29" s="1280"/>
      <c r="X29" s="1281"/>
      <c r="Y29" s="654" t="s">
        <v>568</v>
      </c>
      <c r="Z29" s="1282">
        <f>G29+Q29</f>
        <v>0</v>
      </c>
      <c r="AA29" s="1282"/>
      <c r="AB29" s="1282"/>
      <c r="AC29" s="1282"/>
      <c r="AD29" s="1282"/>
      <c r="AE29" s="1283"/>
      <c r="AF29" s="655" t="s">
        <v>568</v>
      </c>
      <c r="AI29" s="644"/>
    </row>
    <row r="30" spans="1:40" s="643" customFormat="1" ht="20.100000000000001" customHeight="1">
      <c r="A30" s="1284" t="s">
        <v>891</v>
      </c>
      <c r="B30" s="1284"/>
      <c r="C30" s="1284"/>
      <c r="D30" s="1284"/>
      <c r="E30" s="1284"/>
      <c r="F30" s="1284"/>
      <c r="G30" s="1285"/>
      <c r="H30" s="1285"/>
      <c r="I30" s="1285"/>
      <c r="J30" s="1285"/>
      <c r="K30" s="1285"/>
      <c r="L30" s="1285"/>
      <c r="M30" s="1285"/>
      <c r="N30" s="1285"/>
      <c r="O30" s="1286"/>
      <c r="P30" s="656" t="s">
        <v>566</v>
      </c>
      <c r="Q30" s="1285"/>
      <c r="R30" s="1285"/>
      <c r="S30" s="1285"/>
      <c r="T30" s="1285"/>
      <c r="U30" s="1285"/>
      <c r="V30" s="1285"/>
      <c r="W30" s="1285"/>
      <c r="X30" s="1286"/>
      <c r="Y30" s="656" t="s">
        <v>566</v>
      </c>
      <c r="Z30" s="1287">
        <f>G30+Q30</f>
        <v>0</v>
      </c>
      <c r="AA30" s="1287"/>
      <c r="AB30" s="1287"/>
      <c r="AC30" s="1287"/>
      <c r="AD30" s="1287"/>
      <c r="AE30" s="1288"/>
      <c r="AF30" s="657" t="s">
        <v>566</v>
      </c>
      <c r="AI30" s="644"/>
    </row>
    <row r="31" spans="1:40" s="643" customFormat="1" ht="20.100000000000001" customHeight="1">
      <c r="A31" s="1304" t="s">
        <v>892</v>
      </c>
      <c r="B31" s="1304"/>
      <c r="C31" s="1304"/>
      <c r="D31" s="1304"/>
      <c r="E31" s="1304"/>
      <c r="F31" s="1304"/>
      <c r="G31" s="1305" t="str">
        <f>IFERROR(G29/G30*1000,"")</f>
        <v/>
      </c>
      <c r="H31" s="1305"/>
      <c r="I31" s="1305"/>
      <c r="J31" s="1305"/>
      <c r="K31" s="1305"/>
      <c r="L31" s="1305"/>
      <c r="M31" s="1305"/>
      <c r="N31" s="1305"/>
      <c r="O31" s="1306"/>
      <c r="P31" s="658" t="s">
        <v>569</v>
      </c>
      <c r="Q31" s="1305" t="str">
        <f>IFERROR(Q29/Q30*1000,"")</f>
        <v/>
      </c>
      <c r="R31" s="1305"/>
      <c r="S31" s="1305"/>
      <c r="T31" s="1305"/>
      <c r="U31" s="1305"/>
      <c r="V31" s="1305"/>
      <c r="W31" s="1305"/>
      <c r="X31" s="1306"/>
      <c r="Y31" s="658" t="s">
        <v>569</v>
      </c>
      <c r="Z31" s="1307" t="str">
        <f>IFERROR(Z29*1000/Z30,"")</f>
        <v/>
      </c>
      <c r="AA31" s="1307"/>
      <c r="AB31" s="1307"/>
      <c r="AC31" s="1307"/>
      <c r="AD31" s="1307"/>
      <c r="AE31" s="1308"/>
      <c r="AF31" s="659" t="s">
        <v>569</v>
      </c>
      <c r="AI31" s="644"/>
    </row>
    <row r="32" spans="1:40" s="643" customFormat="1" ht="6" customHeight="1" thickBot="1">
      <c r="A32" s="660"/>
      <c r="B32" s="660"/>
      <c r="C32" s="660"/>
      <c r="D32" s="661"/>
      <c r="E32" s="661"/>
      <c r="F32" s="661"/>
      <c r="G32" s="661"/>
      <c r="H32" s="661"/>
      <c r="I32" s="661"/>
      <c r="J32" s="661"/>
      <c r="K32" s="662"/>
      <c r="L32" s="661"/>
      <c r="M32" s="661"/>
      <c r="N32" s="661"/>
      <c r="O32" s="661"/>
      <c r="P32" s="661"/>
      <c r="Q32" s="661"/>
      <c r="R32" s="661"/>
      <c r="S32" s="662"/>
      <c r="T32" s="662"/>
      <c r="U32" s="662"/>
      <c r="V32" s="662"/>
      <c r="W32" s="662"/>
      <c r="X32" s="662"/>
      <c r="Y32" s="663"/>
      <c r="Z32" s="664"/>
      <c r="AA32" s="664"/>
      <c r="AB32" s="664"/>
      <c r="AC32" s="664"/>
      <c r="AD32" s="664"/>
      <c r="AE32" s="665"/>
      <c r="AF32" s="665"/>
      <c r="AI32" s="644"/>
    </row>
    <row r="33" spans="1:35" s="643" customFormat="1" ht="20.100000000000001" customHeight="1" thickTop="1">
      <c r="A33" s="1265" t="s">
        <v>893</v>
      </c>
      <c r="B33" s="1266"/>
      <c r="C33" s="1266"/>
      <c r="D33" s="1266"/>
      <c r="E33" s="1266"/>
      <c r="F33" s="1266"/>
      <c r="G33" s="1266"/>
      <c r="H33" s="1266"/>
      <c r="I33" s="1266"/>
      <c r="J33" s="1266"/>
      <c r="K33" s="1267"/>
      <c r="L33" s="1268" t="s">
        <v>894</v>
      </c>
      <c r="M33" s="1269"/>
      <c r="N33" s="1269"/>
      <c r="O33" s="1269"/>
      <c r="P33" s="1269"/>
      <c r="Q33" s="1269"/>
      <c r="R33" s="1269"/>
      <c r="S33" s="1270"/>
      <c r="T33" s="1271" t="s">
        <v>881</v>
      </c>
      <c r="U33" s="1272"/>
      <c r="V33" s="1272"/>
      <c r="W33" s="1272"/>
      <c r="X33" s="1272"/>
      <c r="Y33" s="1273" t="s">
        <v>895</v>
      </c>
      <c r="Z33" s="1274"/>
      <c r="AA33" s="1274"/>
      <c r="AB33" s="1274"/>
      <c r="AC33" s="1274"/>
      <c r="AD33" s="1274"/>
      <c r="AE33" s="1274"/>
      <c r="AF33" s="1275"/>
      <c r="AG33" s="645"/>
      <c r="AI33" s="644"/>
    </row>
    <row r="34" spans="1:35" s="643" customFormat="1" ht="23.25" customHeight="1" thickBot="1">
      <c r="A34" s="646" t="s">
        <v>564</v>
      </c>
      <c r="B34" s="1289">
        <f>G29</f>
        <v>0</v>
      </c>
      <c r="C34" s="1289"/>
      <c r="D34" s="1289"/>
      <c r="E34" s="1289"/>
      <c r="F34" s="1289"/>
      <c r="G34" s="1289"/>
      <c r="H34" s="1289"/>
      <c r="I34" s="1289"/>
      <c r="J34" s="1289"/>
      <c r="K34" s="1290"/>
      <c r="L34" s="646" t="s">
        <v>883</v>
      </c>
      <c r="M34" s="1299"/>
      <c r="N34" s="1299"/>
      <c r="O34" s="1299"/>
      <c r="P34" s="1299"/>
      <c r="Q34" s="1299"/>
      <c r="R34" s="1299"/>
      <c r="S34" s="647" t="s">
        <v>565</v>
      </c>
      <c r="T34" s="666" t="s">
        <v>884</v>
      </c>
      <c r="U34" s="1300">
        <f>IF(B34&gt;0,I5,0)</f>
        <v>0</v>
      </c>
      <c r="V34" s="1300"/>
      <c r="W34" s="1300"/>
      <c r="X34" s="649" t="s">
        <v>563</v>
      </c>
      <c r="Y34" s="667" t="s">
        <v>885</v>
      </c>
      <c r="Z34" s="1294" t="str">
        <f>IF($B$34&gt;0,ROUNDDOWN(($B$34-$M$34)*$U$34/100,-2),"")</f>
        <v/>
      </c>
      <c r="AA34" s="1294"/>
      <c r="AB34" s="1294"/>
      <c r="AC34" s="1294"/>
      <c r="AD34" s="1294"/>
      <c r="AE34" s="1301" t="s">
        <v>867</v>
      </c>
      <c r="AF34" s="1302"/>
      <c r="AG34" s="645"/>
      <c r="AI34" s="644"/>
    </row>
    <row r="35" spans="1:35" s="643" customFormat="1" ht="9" customHeight="1" thickTop="1">
      <c r="A35" s="668"/>
      <c r="B35" s="668"/>
      <c r="C35" s="668"/>
      <c r="D35" s="668"/>
      <c r="E35" s="668"/>
      <c r="G35" s="668"/>
      <c r="H35" s="668"/>
      <c r="I35" s="668"/>
      <c r="M35" s="668"/>
      <c r="N35" s="668"/>
      <c r="P35" s="668"/>
      <c r="Q35" s="668"/>
      <c r="R35" s="669"/>
      <c r="S35" s="668"/>
      <c r="X35" s="625"/>
      <c r="Y35" s="625"/>
      <c r="Z35" s="670"/>
      <c r="AA35" s="670"/>
      <c r="AB35" s="670"/>
      <c r="AC35" s="670"/>
      <c r="AD35" s="670"/>
      <c r="AE35" s="671"/>
      <c r="AF35" s="671"/>
      <c r="AI35" s="644"/>
    </row>
    <row r="36" spans="1:35" s="643" customFormat="1" ht="20.100000000000001" customHeight="1">
      <c r="A36" s="672" t="s">
        <v>896</v>
      </c>
      <c r="B36" s="625"/>
      <c r="C36" s="625"/>
      <c r="D36" s="625"/>
      <c r="E36" s="625"/>
      <c r="F36" s="625"/>
      <c r="G36" s="625"/>
      <c r="H36" s="625"/>
      <c r="I36" s="625"/>
      <c r="J36" s="625"/>
      <c r="K36" s="625"/>
      <c r="L36" s="626"/>
      <c r="M36" s="625"/>
      <c r="N36" s="625"/>
      <c r="O36" s="625"/>
      <c r="P36" s="625"/>
      <c r="Q36" s="625"/>
      <c r="R36" s="625"/>
      <c r="S36" s="625"/>
      <c r="T36" s="625"/>
      <c r="U36" s="625"/>
      <c r="V36" s="625"/>
      <c r="W36" s="625"/>
      <c r="X36" s="625"/>
      <c r="Y36" s="625"/>
      <c r="Z36" s="625"/>
      <c r="AA36" s="625"/>
      <c r="AB36" s="625"/>
      <c r="AC36" s="625"/>
      <c r="AD36" s="625"/>
      <c r="AE36" s="625"/>
      <c r="AF36" s="625"/>
      <c r="AI36" s="644"/>
    </row>
    <row r="37" spans="1:35" s="643" customFormat="1" ht="31.5" customHeight="1">
      <c r="A37" s="1303" t="s">
        <v>897</v>
      </c>
      <c r="B37" s="1303"/>
      <c r="C37" s="1303"/>
      <c r="D37" s="1303"/>
      <c r="E37" s="1303"/>
      <c r="F37" s="1303"/>
      <c r="G37" s="1303"/>
      <c r="H37" s="1303"/>
      <c r="I37" s="1303"/>
      <c r="J37" s="1303"/>
      <c r="K37" s="1303"/>
      <c r="L37" s="1303"/>
      <c r="M37" s="1303"/>
      <c r="N37" s="1303"/>
      <c r="O37" s="1303"/>
      <c r="P37" s="1303"/>
      <c r="Q37" s="1303"/>
      <c r="R37" s="1303"/>
      <c r="S37" s="1303"/>
      <c r="T37" s="1303"/>
      <c r="U37" s="1303"/>
      <c r="V37" s="1303"/>
      <c r="W37" s="1303"/>
      <c r="X37" s="1303"/>
      <c r="Y37" s="1303"/>
      <c r="Z37" s="1303"/>
      <c r="AA37" s="1303"/>
      <c r="AB37" s="1303"/>
      <c r="AC37" s="1303"/>
      <c r="AD37" s="1303"/>
      <c r="AE37" s="1303"/>
      <c r="AF37" s="1303"/>
      <c r="AI37" s="644"/>
    </row>
    <row r="38" spans="1:35" s="643" customFormat="1" ht="18" customHeight="1">
      <c r="A38" s="1326" t="s">
        <v>898</v>
      </c>
      <c r="B38" s="1327"/>
      <c r="C38" s="1327"/>
      <c r="D38" s="1327"/>
      <c r="E38" s="1327"/>
      <c r="F38" s="1327"/>
      <c r="G38" s="1327"/>
      <c r="H38" s="1328"/>
      <c r="I38" s="1332" t="s">
        <v>899</v>
      </c>
      <c r="J38" s="1333"/>
      <c r="K38" s="1333"/>
      <c r="L38" s="1334"/>
      <c r="M38" s="1335" t="s">
        <v>900</v>
      </c>
      <c r="N38" s="1336"/>
      <c r="O38" s="1336"/>
      <c r="P38" s="1337"/>
      <c r="Q38" s="1364" t="s">
        <v>901</v>
      </c>
      <c r="R38" s="1365"/>
      <c r="S38" s="1365"/>
      <c r="T38" s="1365"/>
      <c r="U38" s="1365"/>
      <c r="V38" s="1366"/>
      <c r="W38" s="1335" t="s">
        <v>902</v>
      </c>
      <c r="X38" s="1336"/>
      <c r="Y38" s="1336"/>
      <c r="Z38" s="1337"/>
      <c r="AA38" s="1367" t="s">
        <v>903</v>
      </c>
      <c r="AB38" s="1368"/>
      <c r="AC38" s="1358" t="s">
        <v>904</v>
      </c>
      <c r="AD38" s="1359"/>
      <c r="AE38" s="1359"/>
      <c r="AF38" s="1360"/>
    </row>
    <row r="39" spans="1:35" ht="18" customHeight="1">
      <c r="A39" s="1329"/>
      <c r="B39" s="1330"/>
      <c r="C39" s="1330"/>
      <c r="D39" s="1330"/>
      <c r="E39" s="1330"/>
      <c r="F39" s="1330"/>
      <c r="G39" s="1330"/>
      <c r="H39" s="1331"/>
      <c r="I39" s="1338" t="s">
        <v>905</v>
      </c>
      <c r="J39" s="1339"/>
      <c r="K39" s="1339"/>
      <c r="L39" s="1340"/>
      <c r="M39" s="1338"/>
      <c r="N39" s="1339"/>
      <c r="O39" s="1339"/>
      <c r="P39" s="1340"/>
      <c r="Q39" s="1338" t="s">
        <v>906</v>
      </c>
      <c r="R39" s="1339"/>
      <c r="S39" s="1339"/>
      <c r="T39" s="1339"/>
      <c r="U39" s="1339"/>
      <c r="V39" s="1340"/>
      <c r="W39" s="1338"/>
      <c r="X39" s="1339"/>
      <c r="Y39" s="1339"/>
      <c r="Z39" s="1340"/>
      <c r="AA39" s="1369"/>
      <c r="AB39" s="1370"/>
      <c r="AC39" s="1361" t="s">
        <v>907</v>
      </c>
      <c r="AD39" s="1362"/>
      <c r="AE39" s="1362"/>
      <c r="AF39" s="1363"/>
    </row>
    <row r="40" spans="1:35" ht="18" customHeight="1">
      <c r="A40" s="1309"/>
      <c r="B40" s="1310"/>
      <c r="C40" s="1310"/>
      <c r="D40" s="1310"/>
      <c r="E40" s="1310"/>
      <c r="F40" s="1310"/>
      <c r="G40" s="1310"/>
      <c r="H40" s="1311"/>
      <c r="I40" s="1312"/>
      <c r="J40" s="1313"/>
      <c r="K40" s="1313"/>
      <c r="L40" s="1314"/>
      <c r="M40" s="1318" t="s">
        <v>908</v>
      </c>
      <c r="N40" s="1320" t="s">
        <v>830</v>
      </c>
      <c r="O40" s="1322"/>
      <c r="P40" s="1324" t="s">
        <v>909</v>
      </c>
      <c r="Q40" s="1341" t="s">
        <v>910</v>
      </c>
      <c r="R40" s="1342"/>
      <c r="S40" s="673" t="s">
        <v>911</v>
      </c>
      <c r="T40" s="1342"/>
      <c r="U40" s="1342"/>
      <c r="V40" s="674" t="s">
        <v>912</v>
      </c>
      <c r="W40" s="1343"/>
      <c r="X40" s="1344"/>
      <c r="Y40" s="1344"/>
      <c r="Z40" s="675" t="s">
        <v>483</v>
      </c>
      <c r="AA40" s="1345"/>
      <c r="AB40" s="1346"/>
      <c r="AC40" s="1349"/>
      <c r="AD40" s="1350"/>
      <c r="AE40" s="1350"/>
      <c r="AF40" s="1351"/>
    </row>
    <row r="41" spans="1:35" ht="18" customHeight="1">
      <c r="A41" s="1309"/>
      <c r="B41" s="1310"/>
      <c r="C41" s="1310"/>
      <c r="D41" s="1310"/>
      <c r="E41" s="1310"/>
      <c r="F41" s="1310"/>
      <c r="G41" s="1310"/>
      <c r="H41" s="1311"/>
      <c r="I41" s="1315"/>
      <c r="J41" s="1316"/>
      <c r="K41" s="1316"/>
      <c r="L41" s="1317"/>
      <c r="M41" s="1319"/>
      <c r="N41" s="1321"/>
      <c r="O41" s="1323"/>
      <c r="P41" s="1325"/>
      <c r="Q41" s="676" t="s">
        <v>402</v>
      </c>
      <c r="R41" s="677"/>
      <c r="S41" s="678" t="s">
        <v>830</v>
      </c>
      <c r="T41" s="677"/>
      <c r="U41" s="679"/>
      <c r="V41" s="680" t="s">
        <v>913</v>
      </c>
      <c r="W41" s="1352"/>
      <c r="X41" s="1353"/>
      <c r="Y41" s="1353"/>
      <c r="Z41" s="1354"/>
      <c r="AA41" s="1347"/>
      <c r="AB41" s="1348"/>
      <c r="AC41" s="1355"/>
      <c r="AD41" s="1356"/>
      <c r="AE41" s="1356"/>
      <c r="AF41" s="1357"/>
    </row>
    <row r="42" spans="1:35" ht="9.75" customHeight="1">
      <c r="A42" s="1378"/>
      <c r="B42" s="1378"/>
      <c r="C42" s="1378"/>
      <c r="D42" s="1378"/>
      <c r="E42" s="1378"/>
      <c r="F42" s="1378"/>
      <c r="G42" s="1378"/>
      <c r="H42" s="1378"/>
      <c r="I42" s="1378"/>
      <c r="J42" s="1378"/>
      <c r="K42" s="1378"/>
      <c r="L42" s="1378"/>
      <c r="M42" s="1378"/>
      <c r="N42" s="1378"/>
      <c r="O42" s="1378"/>
      <c r="P42" s="1378"/>
      <c r="Q42" s="1378"/>
      <c r="R42" s="1378"/>
      <c r="S42" s="1378"/>
      <c r="T42" s="1378"/>
      <c r="U42" s="1378"/>
      <c r="V42" s="1378"/>
      <c r="W42" s="1378"/>
      <c r="X42" s="1378"/>
      <c r="Y42" s="1378"/>
      <c r="Z42" s="1378"/>
      <c r="AA42" s="1378"/>
      <c r="AB42" s="1378"/>
      <c r="AC42" s="1378"/>
      <c r="AD42" s="1378"/>
      <c r="AE42" s="1378"/>
      <c r="AF42" s="1378"/>
    </row>
    <row r="43" spans="1:35" ht="21.95" customHeight="1">
      <c r="A43" s="1379" t="s">
        <v>914</v>
      </c>
      <c r="B43" s="1380"/>
      <c r="C43" s="1380"/>
      <c r="D43" s="1380"/>
      <c r="E43" s="1380"/>
      <c r="F43" s="1380"/>
      <c r="G43" s="1380"/>
      <c r="H43" s="1380"/>
      <c r="I43" s="1381"/>
      <c r="J43" s="1380" t="s">
        <v>915</v>
      </c>
      <c r="K43" s="1380"/>
      <c r="L43" s="1380"/>
      <c r="M43" s="1380"/>
      <c r="N43" s="1380"/>
      <c r="O43" s="1380"/>
      <c r="P43" s="1381"/>
      <c r="Q43" s="1379" t="s">
        <v>916</v>
      </c>
      <c r="R43" s="1380"/>
      <c r="S43" s="1380"/>
      <c r="T43" s="1380"/>
      <c r="U43" s="1380"/>
      <c r="V43" s="1380"/>
      <c r="W43" s="1380"/>
      <c r="X43" s="1381"/>
      <c r="Y43" s="1379" t="s">
        <v>917</v>
      </c>
      <c r="Z43" s="1380"/>
      <c r="AA43" s="1380"/>
      <c r="AB43" s="1380"/>
      <c r="AC43" s="1380"/>
      <c r="AD43" s="1380"/>
      <c r="AE43" s="1380"/>
      <c r="AF43" s="1381"/>
    </row>
    <row r="44" spans="1:35" ht="21.95" customHeight="1">
      <c r="A44" s="1382"/>
      <c r="B44" s="1383"/>
      <c r="C44" s="1383"/>
      <c r="D44" s="1383"/>
      <c r="E44" s="1383"/>
      <c r="F44" s="1383"/>
      <c r="G44" s="1383"/>
      <c r="H44" s="1383"/>
      <c r="I44" s="1384"/>
      <c r="J44" s="1383"/>
      <c r="K44" s="1383"/>
      <c r="L44" s="1383"/>
      <c r="M44" s="1383"/>
      <c r="N44" s="1383"/>
      <c r="O44" s="1383"/>
      <c r="P44" s="1384"/>
      <c r="Q44" s="1385"/>
      <c r="R44" s="1372"/>
      <c r="S44" s="1371" t="s">
        <v>918</v>
      </c>
      <c r="T44" s="1372"/>
      <c r="U44" s="1372"/>
      <c r="V44" s="1371" t="s">
        <v>919</v>
      </c>
      <c r="W44" s="1372"/>
      <c r="X44" s="1373"/>
      <c r="Y44" s="1372"/>
      <c r="Z44" s="1372"/>
      <c r="AA44" s="1371" t="s">
        <v>918</v>
      </c>
      <c r="AB44" s="1376"/>
      <c r="AC44" s="1376"/>
      <c r="AD44" s="1371" t="s">
        <v>504</v>
      </c>
      <c r="AE44" s="1372"/>
      <c r="AF44" s="1373"/>
    </row>
    <row r="45" spans="1:35" ht="21.95" customHeight="1">
      <c r="A45" s="681" t="s">
        <v>918</v>
      </c>
      <c r="B45" s="682"/>
      <c r="C45" s="682"/>
      <c r="D45" s="682"/>
      <c r="E45" s="682"/>
      <c r="F45" s="682"/>
      <c r="G45" s="683"/>
      <c r="H45" s="1387" t="s">
        <v>920</v>
      </c>
      <c r="I45" s="1388"/>
      <c r="J45" s="1389"/>
      <c r="K45" s="1389"/>
      <c r="L45" s="1389"/>
      <c r="M45" s="1389"/>
      <c r="N45" s="1389"/>
      <c r="O45" s="1389"/>
      <c r="P45" s="684" t="s">
        <v>921</v>
      </c>
      <c r="Q45" s="1386"/>
      <c r="R45" s="1374"/>
      <c r="S45" s="1339"/>
      <c r="T45" s="1374"/>
      <c r="U45" s="1374"/>
      <c r="V45" s="1339"/>
      <c r="W45" s="1374"/>
      <c r="X45" s="1375"/>
      <c r="Y45" s="1374"/>
      <c r="Z45" s="1374"/>
      <c r="AA45" s="1339"/>
      <c r="AB45" s="1377"/>
      <c r="AC45" s="1377"/>
      <c r="AD45" s="1339"/>
      <c r="AE45" s="1374"/>
      <c r="AF45" s="1375"/>
    </row>
    <row r="46" spans="1:35" ht="22.5">
      <c r="A46" s="1145"/>
      <c r="B46" s="1145"/>
      <c r="C46" s="1145"/>
      <c r="D46" s="1145"/>
      <c r="E46" s="1145"/>
      <c r="F46" s="1145"/>
      <c r="G46" s="1145"/>
      <c r="H46" s="1145"/>
      <c r="I46" s="1145"/>
      <c r="J46" s="1145"/>
      <c r="K46" s="1145"/>
      <c r="L46" s="1145"/>
      <c r="M46" s="1145"/>
      <c r="N46" s="1145"/>
      <c r="O46" s="1145"/>
      <c r="P46" s="1145"/>
      <c r="Q46" s="1145"/>
      <c r="R46" s="1145"/>
      <c r="S46" s="1145"/>
      <c r="T46" s="1145"/>
      <c r="U46" s="1145"/>
      <c r="V46" s="1145"/>
      <c r="W46" s="1145"/>
      <c r="X46" s="1145"/>
      <c r="Y46" s="1145"/>
      <c r="Z46" s="1145"/>
      <c r="AA46" s="1145"/>
      <c r="AB46" s="1145"/>
      <c r="AC46" s="1145"/>
      <c r="AD46" s="1145"/>
      <c r="AE46" s="1145"/>
      <c r="AF46" s="1145"/>
    </row>
    <row r="101" spans="1:1">
      <c r="A101" s="607" t="s">
        <v>922</v>
      </c>
    </row>
    <row r="102" spans="1:1">
      <c r="A102" s="607" t="s">
        <v>857</v>
      </c>
    </row>
    <row r="103" spans="1:1">
      <c r="A103" s="607" t="s">
        <v>923</v>
      </c>
    </row>
    <row r="104" spans="1:1">
      <c r="A104" s="607" t="s">
        <v>924</v>
      </c>
    </row>
    <row r="105" spans="1:1">
      <c r="A105" s="607" t="s">
        <v>925</v>
      </c>
    </row>
    <row r="106" spans="1:1">
      <c r="A106" s="607" t="s">
        <v>926</v>
      </c>
    </row>
    <row r="108" spans="1:1">
      <c r="A108" s="607" t="s">
        <v>927</v>
      </c>
    </row>
    <row r="109" spans="1:1">
      <c r="A109" s="607" t="s">
        <v>55</v>
      </c>
    </row>
    <row r="110" spans="1:1">
      <c r="A110" s="607" t="s">
        <v>884</v>
      </c>
    </row>
    <row r="111" spans="1:1">
      <c r="A111" s="607" t="s">
        <v>928</v>
      </c>
    </row>
    <row r="112" spans="1:1">
      <c r="A112" s="607" t="s">
        <v>929</v>
      </c>
    </row>
    <row r="113" spans="1:1">
      <c r="A113" s="607" t="s">
        <v>930</v>
      </c>
    </row>
    <row r="114" spans="1:1">
      <c r="A114" s="607" t="s">
        <v>931</v>
      </c>
    </row>
    <row r="115" spans="1:1">
      <c r="A115" s="607" t="s">
        <v>932</v>
      </c>
    </row>
    <row r="116" spans="1:1">
      <c r="A116" s="607" t="s">
        <v>933</v>
      </c>
    </row>
    <row r="117" spans="1:1">
      <c r="A117" s="607" t="s">
        <v>934</v>
      </c>
    </row>
    <row r="118" spans="1:1">
      <c r="A118" s="607" t="s">
        <v>935</v>
      </c>
    </row>
    <row r="119" spans="1:1">
      <c r="A119" s="607" t="s">
        <v>936</v>
      </c>
    </row>
    <row r="120" spans="1:1">
      <c r="A120" s="607" t="s">
        <v>937</v>
      </c>
    </row>
    <row r="121" spans="1:1">
      <c r="A121" s="607" t="s">
        <v>938</v>
      </c>
    </row>
    <row r="122" spans="1:1">
      <c r="A122" s="607" t="s">
        <v>939</v>
      </c>
    </row>
    <row r="123" spans="1:1">
      <c r="A123" s="607" t="s">
        <v>940</v>
      </c>
    </row>
    <row r="124" spans="1:1">
      <c r="A124" s="607" t="s">
        <v>941</v>
      </c>
    </row>
    <row r="125" spans="1:1">
      <c r="A125" s="607" t="s">
        <v>942</v>
      </c>
    </row>
    <row r="126" spans="1:1">
      <c r="A126" s="607" t="s">
        <v>943</v>
      </c>
    </row>
    <row r="127" spans="1:1">
      <c r="A127" s="607" t="s">
        <v>944</v>
      </c>
    </row>
    <row r="128" spans="1:1">
      <c r="A128" s="607" t="s">
        <v>945</v>
      </c>
    </row>
    <row r="129" spans="1:1">
      <c r="A129" s="607" t="s">
        <v>946</v>
      </c>
    </row>
    <row r="130" spans="1:1">
      <c r="A130" s="607" t="s">
        <v>947</v>
      </c>
    </row>
    <row r="131" spans="1:1">
      <c r="A131" s="607" t="s">
        <v>948</v>
      </c>
    </row>
    <row r="132" spans="1:1">
      <c r="A132" s="607" t="s">
        <v>949</v>
      </c>
    </row>
    <row r="133" spans="1:1">
      <c r="A133" s="607" t="s">
        <v>950</v>
      </c>
    </row>
    <row r="134" spans="1:1">
      <c r="A134" s="607" t="s">
        <v>951</v>
      </c>
    </row>
    <row r="135" spans="1:1">
      <c r="A135" s="607" t="s">
        <v>952</v>
      </c>
    </row>
    <row r="136" spans="1:1">
      <c r="A136" s="607" t="s">
        <v>953</v>
      </c>
    </row>
  </sheetData>
  <mergeCells count="168">
    <mergeCell ref="A46:AF46"/>
    <mergeCell ref="V44:V45"/>
    <mergeCell ref="W44:X45"/>
    <mergeCell ref="Y44:Z45"/>
    <mergeCell ref="AA44:AA45"/>
    <mergeCell ref="AB44:AC45"/>
    <mergeCell ref="AD44:AD45"/>
    <mergeCell ref="A42:AF42"/>
    <mergeCell ref="A43:I43"/>
    <mergeCell ref="J43:P43"/>
    <mergeCell ref="Q43:X43"/>
    <mergeCell ref="Y43:AF43"/>
    <mergeCell ref="A44:I44"/>
    <mergeCell ref="J44:P44"/>
    <mergeCell ref="Q44:R45"/>
    <mergeCell ref="S44:S45"/>
    <mergeCell ref="T44:U45"/>
    <mergeCell ref="AE44:AF45"/>
    <mergeCell ref="H45:I45"/>
    <mergeCell ref="J45:O45"/>
    <mergeCell ref="Q40:R40"/>
    <mergeCell ref="T40:U40"/>
    <mergeCell ref="W40:Y40"/>
    <mergeCell ref="AA40:AB41"/>
    <mergeCell ref="AC40:AF40"/>
    <mergeCell ref="W41:Z41"/>
    <mergeCell ref="AC41:AF41"/>
    <mergeCell ref="AC38:AF38"/>
    <mergeCell ref="I39:L39"/>
    <mergeCell ref="Q39:V39"/>
    <mergeCell ref="AC39:AF39"/>
    <mergeCell ref="Q38:V38"/>
    <mergeCell ref="W38:Z39"/>
    <mergeCell ref="AA38:AB39"/>
    <mergeCell ref="A40:H41"/>
    <mergeCell ref="I40:L41"/>
    <mergeCell ref="M40:M41"/>
    <mergeCell ref="N40:N41"/>
    <mergeCell ref="O40:O41"/>
    <mergeCell ref="P40:P41"/>
    <mergeCell ref="A38:H39"/>
    <mergeCell ref="I38:L38"/>
    <mergeCell ref="M38:P39"/>
    <mergeCell ref="B34:K34"/>
    <mergeCell ref="M34:R34"/>
    <mergeCell ref="U34:W34"/>
    <mergeCell ref="Z34:AD34"/>
    <mergeCell ref="AE34:AF34"/>
    <mergeCell ref="A37:AF37"/>
    <mergeCell ref="A31:F31"/>
    <mergeCell ref="G31:O31"/>
    <mergeCell ref="Q31:X31"/>
    <mergeCell ref="Z31:AE31"/>
    <mergeCell ref="A33:K33"/>
    <mergeCell ref="L33:S33"/>
    <mergeCell ref="T33:X33"/>
    <mergeCell ref="Y33:AF33"/>
    <mergeCell ref="A29:F29"/>
    <mergeCell ref="G29:O29"/>
    <mergeCell ref="Q29:X29"/>
    <mergeCell ref="Z29:AE29"/>
    <mergeCell ref="A30:F30"/>
    <mergeCell ref="G30:O30"/>
    <mergeCell ref="Q30:X30"/>
    <mergeCell ref="Z30:AE30"/>
    <mergeCell ref="B25:K25"/>
    <mergeCell ref="M25:R25"/>
    <mergeCell ref="U25:W25"/>
    <mergeCell ref="Z25:AD25"/>
    <mergeCell ref="AE25:AF25"/>
    <mergeCell ref="A28:F28"/>
    <mergeCell ref="G28:P28"/>
    <mergeCell ref="Q28:Y28"/>
    <mergeCell ref="Z28:AF28"/>
    <mergeCell ref="B21:M21"/>
    <mergeCell ref="N21:Q21"/>
    <mergeCell ref="T21:AA21"/>
    <mergeCell ref="AB21:AE21"/>
    <mergeCell ref="A24:K24"/>
    <mergeCell ref="L24:S24"/>
    <mergeCell ref="T24:X24"/>
    <mergeCell ref="Y24:AF24"/>
    <mergeCell ref="AH19:AN19"/>
    <mergeCell ref="B20:M20"/>
    <mergeCell ref="N20:Q20"/>
    <mergeCell ref="T20:AA20"/>
    <mergeCell ref="AB20:AE20"/>
    <mergeCell ref="AH20:AL20"/>
    <mergeCell ref="AB17:AE18"/>
    <mergeCell ref="AF17:AF18"/>
    <mergeCell ref="B18:M18"/>
    <mergeCell ref="N18:Q18"/>
    <mergeCell ref="B19:M19"/>
    <mergeCell ref="N19:Q19"/>
    <mergeCell ref="B16:M16"/>
    <mergeCell ref="N16:Q16"/>
    <mergeCell ref="A17:A18"/>
    <mergeCell ref="B17:M17"/>
    <mergeCell ref="N17:Q17"/>
    <mergeCell ref="T17:AA18"/>
    <mergeCell ref="AI11:AI12"/>
    <mergeCell ref="C12:G12"/>
    <mergeCell ref="B13:H13"/>
    <mergeCell ref="I13:L13"/>
    <mergeCell ref="M13:P13"/>
    <mergeCell ref="Q13:T13"/>
    <mergeCell ref="U13:W13"/>
    <mergeCell ref="X13:Z13"/>
    <mergeCell ref="AA13:AC13"/>
    <mergeCell ref="AD13:AF13"/>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s>
  <phoneticPr fontId="2"/>
  <conditionalFormatting sqref="T34:V34">
    <cfRule type="expression" dxfId="3" priority="1" stopIfTrue="1">
      <formula>$T$34="総額が合いません"</formula>
    </cfRule>
  </conditionalFormatting>
  <conditionalFormatting sqref="T34:V34">
    <cfRule type="expression" dxfId="2" priority="2" stopIfTrue="1">
      <formula>$T$34="総額が合いません"</formula>
    </cfRule>
  </conditionalFormatting>
  <conditionalFormatting sqref="P2:T4 X57:X61 A58:A60 Y57:AA59 AB57:IV61 K59:W61 A61:D61 J61 W57:W58 F57:T58 B57:E59">
    <cfRule type="cellIs" dxfId="1" priority="3" stopIfTrue="1" operator="lessThan">
      <formula>1</formula>
    </cfRule>
  </conditionalFormatting>
  <conditionalFormatting sqref="T57:V58">
    <cfRule type="cellIs" dxfId="0" priority="4" stopIfTrue="1" operator="equal">
      <formula>"""限度額超過!"""</formula>
    </cfRule>
  </conditionalFormatting>
  <dataValidations count="6">
    <dataValidation type="list" allowBlank="1" showInputMessage="1" showErrorMessage="1" error="機構ホームページにて金利表をご確認の上、プルダウンの項目からご選択ください。" sqref="Y5:AF5 JU5:KB5 TQ5:TX5 ADM5:ADT5 ANI5:ANP5 AXE5:AXL5 BHA5:BHH5 BQW5:BRD5 CAS5:CAZ5 CKO5:CKV5 CUK5:CUR5 DEG5:DEN5 DOC5:DOJ5 DXY5:DYF5 EHU5:EIB5 ERQ5:ERX5 FBM5:FBT5 FLI5:FLP5 FVE5:FVL5 GFA5:GFH5 GOW5:GPD5 GYS5:GYZ5 HIO5:HIV5 HSK5:HSR5 ICG5:ICN5 IMC5:IMJ5 IVY5:IWF5 JFU5:JGB5 JPQ5:JPX5 JZM5:JZT5 KJI5:KJP5 KTE5:KTL5 LDA5:LDH5 LMW5:LND5 LWS5:LWZ5 MGO5:MGV5 MQK5:MQR5 NAG5:NAN5 NKC5:NKJ5 NTY5:NUF5 ODU5:OEB5 ONQ5:ONX5 OXM5:OXT5 PHI5:PHP5 PRE5:PRL5 QBA5:QBH5 QKW5:QLD5 QUS5:QUZ5 REO5:REV5 ROK5:ROR5 RYG5:RYN5 SIC5:SIJ5 SRY5:SSF5 TBU5:TCB5 TLQ5:TLX5 TVM5:TVT5 UFI5:UFP5 UPE5:UPL5 UZA5:UZH5 VIW5:VJD5 VSS5:VSZ5 WCO5:WCV5 WMK5:WMR5 WWG5:WWN5 Y65541:AF65541 JU65541:KB65541 TQ65541:TX65541 ADM65541:ADT65541 ANI65541:ANP65541 AXE65541:AXL65541 BHA65541:BHH65541 BQW65541:BRD65541 CAS65541:CAZ65541 CKO65541:CKV65541 CUK65541:CUR65541 DEG65541:DEN65541 DOC65541:DOJ65541 DXY65541:DYF65541 EHU65541:EIB65541 ERQ65541:ERX65541 FBM65541:FBT65541 FLI65541:FLP65541 FVE65541:FVL65541 GFA65541:GFH65541 GOW65541:GPD65541 GYS65541:GYZ65541 HIO65541:HIV65541 HSK65541:HSR65541 ICG65541:ICN65541 IMC65541:IMJ65541 IVY65541:IWF65541 JFU65541:JGB65541 JPQ65541:JPX65541 JZM65541:JZT65541 KJI65541:KJP65541 KTE65541:KTL65541 LDA65541:LDH65541 LMW65541:LND65541 LWS65541:LWZ65541 MGO65541:MGV65541 MQK65541:MQR65541 NAG65541:NAN65541 NKC65541:NKJ65541 NTY65541:NUF65541 ODU65541:OEB65541 ONQ65541:ONX65541 OXM65541:OXT65541 PHI65541:PHP65541 PRE65541:PRL65541 QBA65541:QBH65541 QKW65541:QLD65541 QUS65541:QUZ65541 REO65541:REV65541 ROK65541:ROR65541 RYG65541:RYN65541 SIC65541:SIJ65541 SRY65541:SSF65541 TBU65541:TCB65541 TLQ65541:TLX65541 TVM65541:TVT65541 UFI65541:UFP65541 UPE65541:UPL65541 UZA65541:UZH65541 VIW65541:VJD65541 VSS65541:VSZ65541 WCO65541:WCV65541 WMK65541:WMR65541 WWG65541:WWN65541 Y131077:AF131077 JU131077:KB131077 TQ131077:TX131077 ADM131077:ADT131077 ANI131077:ANP131077 AXE131077:AXL131077 BHA131077:BHH131077 BQW131077:BRD131077 CAS131077:CAZ131077 CKO131077:CKV131077 CUK131077:CUR131077 DEG131077:DEN131077 DOC131077:DOJ131077 DXY131077:DYF131077 EHU131077:EIB131077 ERQ131077:ERX131077 FBM131077:FBT131077 FLI131077:FLP131077 FVE131077:FVL131077 GFA131077:GFH131077 GOW131077:GPD131077 GYS131077:GYZ131077 HIO131077:HIV131077 HSK131077:HSR131077 ICG131077:ICN131077 IMC131077:IMJ131077 IVY131077:IWF131077 JFU131077:JGB131077 JPQ131077:JPX131077 JZM131077:JZT131077 KJI131077:KJP131077 KTE131077:KTL131077 LDA131077:LDH131077 LMW131077:LND131077 LWS131077:LWZ131077 MGO131077:MGV131077 MQK131077:MQR131077 NAG131077:NAN131077 NKC131077:NKJ131077 NTY131077:NUF131077 ODU131077:OEB131077 ONQ131077:ONX131077 OXM131077:OXT131077 PHI131077:PHP131077 PRE131077:PRL131077 QBA131077:QBH131077 QKW131077:QLD131077 QUS131077:QUZ131077 REO131077:REV131077 ROK131077:ROR131077 RYG131077:RYN131077 SIC131077:SIJ131077 SRY131077:SSF131077 TBU131077:TCB131077 TLQ131077:TLX131077 TVM131077:TVT131077 UFI131077:UFP131077 UPE131077:UPL131077 UZA131077:UZH131077 VIW131077:VJD131077 VSS131077:VSZ131077 WCO131077:WCV131077 WMK131077:WMR131077 WWG131077:WWN131077 Y196613:AF196613 JU196613:KB196613 TQ196613:TX196613 ADM196613:ADT196613 ANI196613:ANP196613 AXE196613:AXL196613 BHA196613:BHH196613 BQW196613:BRD196613 CAS196613:CAZ196613 CKO196613:CKV196613 CUK196613:CUR196613 DEG196613:DEN196613 DOC196613:DOJ196613 DXY196613:DYF196613 EHU196613:EIB196613 ERQ196613:ERX196613 FBM196613:FBT196613 FLI196613:FLP196613 FVE196613:FVL196613 GFA196613:GFH196613 GOW196613:GPD196613 GYS196613:GYZ196613 HIO196613:HIV196613 HSK196613:HSR196613 ICG196613:ICN196613 IMC196613:IMJ196613 IVY196613:IWF196613 JFU196613:JGB196613 JPQ196613:JPX196613 JZM196613:JZT196613 KJI196613:KJP196613 KTE196613:KTL196613 LDA196613:LDH196613 LMW196613:LND196613 LWS196613:LWZ196613 MGO196613:MGV196613 MQK196613:MQR196613 NAG196613:NAN196613 NKC196613:NKJ196613 NTY196613:NUF196613 ODU196613:OEB196613 ONQ196613:ONX196613 OXM196613:OXT196613 PHI196613:PHP196613 PRE196613:PRL196613 QBA196613:QBH196613 QKW196613:QLD196613 QUS196613:QUZ196613 REO196613:REV196613 ROK196613:ROR196613 RYG196613:RYN196613 SIC196613:SIJ196613 SRY196613:SSF196613 TBU196613:TCB196613 TLQ196613:TLX196613 TVM196613:TVT196613 UFI196613:UFP196613 UPE196613:UPL196613 UZA196613:UZH196613 VIW196613:VJD196613 VSS196613:VSZ196613 WCO196613:WCV196613 WMK196613:WMR196613 WWG196613:WWN196613 Y262149:AF262149 JU262149:KB262149 TQ262149:TX262149 ADM262149:ADT262149 ANI262149:ANP262149 AXE262149:AXL262149 BHA262149:BHH262149 BQW262149:BRD262149 CAS262149:CAZ262149 CKO262149:CKV262149 CUK262149:CUR262149 DEG262149:DEN262149 DOC262149:DOJ262149 DXY262149:DYF262149 EHU262149:EIB262149 ERQ262149:ERX262149 FBM262149:FBT262149 FLI262149:FLP262149 FVE262149:FVL262149 GFA262149:GFH262149 GOW262149:GPD262149 GYS262149:GYZ262149 HIO262149:HIV262149 HSK262149:HSR262149 ICG262149:ICN262149 IMC262149:IMJ262149 IVY262149:IWF262149 JFU262149:JGB262149 JPQ262149:JPX262149 JZM262149:JZT262149 KJI262149:KJP262149 KTE262149:KTL262149 LDA262149:LDH262149 LMW262149:LND262149 LWS262149:LWZ262149 MGO262149:MGV262149 MQK262149:MQR262149 NAG262149:NAN262149 NKC262149:NKJ262149 NTY262149:NUF262149 ODU262149:OEB262149 ONQ262149:ONX262149 OXM262149:OXT262149 PHI262149:PHP262149 PRE262149:PRL262149 QBA262149:QBH262149 QKW262149:QLD262149 QUS262149:QUZ262149 REO262149:REV262149 ROK262149:ROR262149 RYG262149:RYN262149 SIC262149:SIJ262149 SRY262149:SSF262149 TBU262149:TCB262149 TLQ262149:TLX262149 TVM262149:TVT262149 UFI262149:UFP262149 UPE262149:UPL262149 UZA262149:UZH262149 VIW262149:VJD262149 VSS262149:VSZ262149 WCO262149:WCV262149 WMK262149:WMR262149 WWG262149:WWN262149 Y327685:AF327685 JU327685:KB327685 TQ327685:TX327685 ADM327685:ADT327685 ANI327685:ANP327685 AXE327685:AXL327685 BHA327685:BHH327685 BQW327685:BRD327685 CAS327685:CAZ327685 CKO327685:CKV327685 CUK327685:CUR327685 DEG327685:DEN327685 DOC327685:DOJ327685 DXY327685:DYF327685 EHU327685:EIB327685 ERQ327685:ERX327685 FBM327685:FBT327685 FLI327685:FLP327685 FVE327685:FVL327685 GFA327685:GFH327685 GOW327685:GPD327685 GYS327685:GYZ327685 HIO327685:HIV327685 HSK327685:HSR327685 ICG327685:ICN327685 IMC327685:IMJ327685 IVY327685:IWF327685 JFU327685:JGB327685 JPQ327685:JPX327685 JZM327685:JZT327685 KJI327685:KJP327685 KTE327685:KTL327685 LDA327685:LDH327685 LMW327685:LND327685 LWS327685:LWZ327685 MGO327685:MGV327685 MQK327685:MQR327685 NAG327685:NAN327685 NKC327685:NKJ327685 NTY327685:NUF327685 ODU327685:OEB327685 ONQ327685:ONX327685 OXM327685:OXT327685 PHI327685:PHP327685 PRE327685:PRL327685 QBA327685:QBH327685 QKW327685:QLD327685 QUS327685:QUZ327685 REO327685:REV327685 ROK327685:ROR327685 RYG327685:RYN327685 SIC327685:SIJ327685 SRY327685:SSF327685 TBU327685:TCB327685 TLQ327685:TLX327685 TVM327685:TVT327685 UFI327685:UFP327685 UPE327685:UPL327685 UZA327685:UZH327685 VIW327685:VJD327685 VSS327685:VSZ327685 WCO327685:WCV327685 WMK327685:WMR327685 WWG327685:WWN327685 Y393221:AF393221 JU393221:KB393221 TQ393221:TX393221 ADM393221:ADT393221 ANI393221:ANP393221 AXE393221:AXL393221 BHA393221:BHH393221 BQW393221:BRD393221 CAS393221:CAZ393221 CKO393221:CKV393221 CUK393221:CUR393221 DEG393221:DEN393221 DOC393221:DOJ393221 DXY393221:DYF393221 EHU393221:EIB393221 ERQ393221:ERX393221 FBM393221:FBT393221 FLI393221:FLP393221 FVE393221:FVL393221 GFA393221:GFH393221 GOW393221:GPD393221 GYS393221:GYZ393221 HIO393221:HIV393221 HSK393221:HSR393221 ICG393221:ICN393221 IMC393221:IMJ393221 IVY393221:IWF393221 JFU393221:JGB393221 JPQ393221:JPX393221 JZM393221:JZT393221 KJI393221:KJP393221 KTE393221:KTL393221 LDA393221:LDH393221 LMW393221:LND393221 LWS393221:LWZ393221 MGO393221:MGV393221 MQK393221:MQR393221 NAG393221:NAN393221 NKC393221:NKJ393221 NTY393221:NUF393221 ODU393221:OEB393221 ONQ393221:ONX393221 OXM393221:OXT393221 PHI393221:PHP393221 PRE393221:PRL393221 QBA393221:QBH393221 QKW393221:QLD393221 QUS393221:QUZ393221 REO393221:REV393221 ROK393221:ROR393221 RYG393221:RYN393221 SIC393221:SIJ393221 SRY393221:SSF393221 TBU393221:TCB393221 TLQ393221:TLX393221 TVM393221:TVT393221 UFI393221:UFP393221 UPE393221:UPL393221 UZA393221:UZH393221 VIW393221:VJD393221 VSS393221:VSZ393221 WCO393221:WCV393221 WMK393221:WMR393221 WWG393221:WWN393221 Y458757:AF458757 JU458757:KB458757 TQ458757:TX458757 ADM458757:ADT458757 ANI458757:ANP458757 AXE458757:AXL458757 BHA458757:BHH458757 BQW458757:BRD458757 CAS458757:CAZ458757 CKO458757:CKV458757 CUK458757:CUR458757 DEG458757:DEN458757 DOC458757:DOJ458757 DXY458757:DYF458757 EHU458757:EIB458757 ERQ458757:ERX458757 FBM458757:FBT458757 FLI458757:FLP458757 FVE458757:FVL458757 GFA458757:GFH458757 GOW458757:GPD458757 GYS458757:GYZ458757 HIO458757:HIV458757 HSK458757:HSR458757 ICG458757:ICN458757 IMC458757:IMJ458757 IVY458757:IWF458757 JFU458757:JGB458757 JPQ458757:JPX458757 JZM458757:JZT458757 KJI458757:KJP458757 KTE458757:KTL458757 LDA458757:LDH458757 LMW458757:LND458757 LWS458757:LWZ458757 MGO458757:MGV458757 MQK458757:MQR458757 NAG458757:NAN458757 NKC458757:NKJ458757 NTY458757:NUF458757 ODU458757:OEB458757 ONQ458757:ONX458757 OXM458757:OXT458757 PHI458757:PHP458757 PRE458757:PRL458757 QBA458757:QBH458757 QKW458757:QLD458757 QUS458757:QUZ458757 REO458757:REV458757 ROK458757:ROR458757 RYG458757:RYN458757 SIC458757:SIJ458757 SRY458757:SSF458757 TBU458757:TCB458757 TLQ458757:TLX458757 TVM458757:TVT458757 UFI458757:UFP458757 UPE458757:UPL458757 UZA458757:UZH458757 VIW458757:VJD458757 VSS458757:VSZ458757 WCO458757:WCV458757 WMK458757:WMR458757 WWG458757:WWN458757 Y524293:AF524293 JU524293:KB524293 TQ524293:TX524293 ADM524293:ADT524293 ANI524293:ANP524293 AXE524293:AXL524293 BHA524293:BHH524293 BQW524293:BRD524293 CAS524293:CAZ524293 CKO524293:CKV524293 CUK524293:CUR524293 DEG524293:DEN524293 DOC524293:DOJ524293 DXY524293:DYF524293 EHU524293:EIB524293 ERQ524293:ERX524293 FBM524293:FBT524293 FLI524293:FLP524293 FVE524293:FVL524293 GFA524293:GFH524293 GOW524293:GPD524293 GYS524293:GYZ524293 HIO524293:HIV524293 HSK524293:HSR524293 ICG524293:ICN524293 IMC524293:IMJ524293 IVY524293:IWF524293 JFU524293:JGB524293 JPQ524293:JPX524293 JZM524293:JZT524293 KJI524293:KJP524293 KTE524293:KTL524293 LDA524293:LDH524293 LMW524293:LND524293 LWS524293:LWZ524293 MGO524293:MGV524293 MQK524293:MQR524293 NAG524293:NAN524293 NKC524293:NKJ524293 NTY524293:NUF524293 ODU524293:OEB524293 ONQ524293:ONX524293 OXM524293:OXT524293 PHI524293:PHP524293 PRE524293:PRL524293 QBA524293:QBH524293 QKW524293:QLD524293 QUS524293:QUZ524293 REO524293:REV524293 ROK524293:ROR524293 RYG524293:RYN524293 SIC524293:SIJ524293 SRY524293:SSF524293 TBU524293:TCB524293 TLQ524293:TLX524293 TVM524293:TVT524293 UFI524293:UFP524293 UPE524293:UPL524293 UZA524293:UZH524293 VIW524293:VJD524293 VSS524293:VSZ524293 WCO524293:WCV524293 WMK524293:WMR524293 WWG524293:WWN524293 Y589829:AF589829 JU589829:KB589829 TQ589829:TX589829 ADM589829:ADT589829 ANI589829:ANP589829 AXE589829:AXL589829 BHA589829:BHH589829 BQW589829:BRD589829 CAS589829:CAZ589829 CKO589829:CKV589829 CUK589829:CUR589829 DEG589829:DEN589829 DOC589829:DOJ589829 DXY589829:DYF589829 EHU589829:EIB589829 ERQ589829:ERX589829 FBM589829:FBT589829 FLI589829:FLP589829 FVE589829:FVL589829 GFA589829:GFH589829 GOW589829:GPD589829 GYS589829:GYZ589829 HIO589829:HIV589829 HSK589829:HSR589829 ICG589829:ICN589829 IMC589829:IMJ589829 IVY589829:IWF589829 JFU589829:JGB589829 JPQ589829:JPX589829 JZM589829:JZT589829 KJI589829:KJP589829 KTE589829:KTL589829 LDA589829:LDH589829 LMW589829:LND589829 LWS589829:LWZ589829 MGO589829:MGV589829 MQK589829:MQR589829 NAG589829:NAN589829 NKC589829:NKJ589829 NTY589829:NUF589829 ODU589829:OEB589829 ONQ589829:ONX589829 OXM589829:OXT589829 PHI589829:PHP589829 PRE589829:PRL589829 QBA589829:QBH589829 QKW589829:QLD589829 QUS589829:QUZ589829 REO589829:REV589829 ROK589829:ROR589829 RYG589829:RYN589829 SIC589829:SIJ589829 SRY589829:SSF589829 TBU589829:TCB589829 TLQ589829:TLX589829 TVM589829:TVT589829 UFI589829:UFP589829 UPE589829:UPL589829 UZA589829:UZH589829 VIW589829:VJD589829 VSS589829:VSZ589829 WCO589829:WCV589829 WMK589829:WMR589829 WWG589829:WWN589829 Y655365:AF655365 JU655365:KB655365 TQ655365:TX655365 ADM655365:ADT655365 ANI655365:ANP655365 AXE655365:AXL655365 BHA655365:BHH655365 BQW655365:BRD655365 CAS655365:CAZ655365 CKO655365:CKV655365 CUK655365:CUR655365 DEG655365:DEN655365 DOC655365:DOJ655365 DXY655365:DYF655365 EHU655365:EIB655365 ERQ655365:ERX655365 FBM655365:FBT655365 FLI655365:FLP655365 FVE655365:FVL655365 GFA655365:GFH655365 GOW655365:GPD655365 GYS655365:GYZ655365 HIO655365:HIV655365 HSK655365:HSR655365 ICG655365:ICN655365 IMC655365:IMJ655365 IVY655365:IWF655365 JFU655365:JGB655365 JPQ655365:JPX655365 JZM655365:JZT655365 KJI655365:KJP655365 KTE655365:KTL655365 LDA655365:LDH655365 LMW655365:LND655365 LWS655365:LWZ655365 MGO655365:MGV655365 MQK655365:MQR655365 NAG655365:NAN655365 NKC655365:NKJ655365 NTY655365:NUF655365 ODU655365:OEB655365 ONQ655365:ONX655365 OXM655365:OXT655365 PHI655365:PHP655365 PRE655365:PRL655365 QBA655365:QBH655365 QKW655365:QLD655365 QUS655365:QUZ655365 REO655365:REV655365 ROK655365:ROR655365 RYG655365:RYN655365 SIC655365:SIJ655365 SRY655365:SSF655365 TBU655365:TCB655365 TLQ655365:TLX655365 TVM655365:TVT655365 UFI655365:UFP655365 UPE655365:UPL655365 UZA655365:UZH655365 VIW655365:VJD655365 VSS655365:VSZ655365 WCO655365:WCV655365 WMK655365:WMR655365 WWG655365:WWN655365 Y720901:AF720901 JU720901:KB720901 TQ720901:TX720901 ADM720901:ADT720901 ANI720901:ANP720901 AXE720901:AXL720901 BHA720901:BHH720901 BQW720901:BRD720901 CAS720901:CAZ720901 CKO720901:CKV720901 CUK720901:CUR720901 DEG720901:DEN720901 DOC720901:DOJ720901 DXY720901:DYF720901 EHU720901:EIB720901 ERQ720901:ERX720901 FBM720901:FBT720901 FLI720901:FLP720901 FVE720901:FVL720901 GFA720901:GFH720901 GOW720901:GPD720901 GYS720901:GYZ720901 HIO720901:HIV720901 HSK720901:HSR720901 ICG720901:ICN720901 IMC720901:IMJ720901 IVY720901:IWF720901 JFU720901:JGB720901 JPQ720901:JPX720901 JZM720901:JZT720901 KJI720901:KJP720901 KTE720901:KTL720901 LDA720901:LDH720901 LMW720901:LND720901 LWS720901:LWZ720901 MGO720901:MGV720901 MQK720901:MQR720901 NAG720901:NAN720901 NKC720901:NKJ720901 NTY720901:NUF720901 ODU720901:OEB720901 ONQ720901:ONX720901 OXM720901:OXT720901 PHI720901:PHP720901 PRE720901:PRL720901 QBA720901:QBH720901 QKW720901:QLD720901 QUS720901:QUZ720901 REO720901:REV720901 ROK720901:ROR720901 RYG720901:RYN720901 SIC720901:SIJ720901 SRY720901:SSF720901 TBU720901:TCB720901 TLQ720901:TLX720901 TVM720901:TVT720901 UFI720901:UFP720901 UPE720901:UPL720901 UZA720901:UZH720901 VIW720901:VJD720901 VSS720901:VSZ720901 WCO720901:WCV720901 WMK720901:WMR720901 WWG720901:WWN720901 Y786437:AF786437 JU786437:KB786437 TQ786437:TX786437 ADM786437:ADT786437 ANI786437:ANP786437 AXE786437:AXL786437 BHA786437:BHH786437 BQW786437:BRD786437 CAS786437:CAZ786437 CKO786437:CKV786437 CUK786437:CUR786437 DEG786437:DEN786437 DOC786437:DOJ786437 DXY786437:DYF786437 EHU786437:EIB786437 ERQ786437:ERX786437 FBM786437:FBT786437 FLI786437:FLP786437 FVE786437:FVL786437 GFA786437:GFH786437 GOW786437:GPD786437 GYS786437:GYZ786437 HIO786437:HIV786437 HSK786437:HSR786437 ICG786437:ICN786437 IMC786437:IMJ786437 IVY786437:IWF786437 JFU786437:JGB786437 JPQ786437:JPX786437 JZM786437:JZT786437 KJI786437:KJP786437 KTE786437:KTL786437 LDA786437:LDH786437 LMW786437:LND786437 LWS786437:LWZ786437 MGO786437:MGV786437 MQK786437:MQR786437 NAG786437:NAN786437 NKC786437:NKJ786437 NTY786437:NUF786437 ODU786437:OEB786437 ONQ786437:ONX786437 OXM786437:OXT786437 PHI786437:PHP786437 PRE786437:PRL786437 QBA786437:QBH786437 QKW786437:QLD786437 QUS786437:QUZ786437 REO786437:REV786437 ROK786437:ROR786437 RYG786437:RYN786437 SIC786437:SIJ786437 SRY786437:SSF786437 TBU786437:TCB786437 TLQ786437:TLX786437 TVM786437:TVT786437 UFI786437:UFP786437 UPE786437:UPL786437 UZA786437:UZH786437 VIW786437:VJD786437 VSS786437:VSZ786437 WCO786437:WCV786437 WMK786437:WMR786437 WWG786437:WWN786437 Y851973:AF851973 JU851973:KB851973 TQ851973:TX851973 ADM851973:ADT851973 ANI851973:ANP851973 AXE851973:AXL851973 BHA851973:BHH851973 BQW851973:BRD851973 CAS851973:CAZ851973 CKO851973:CKV851973 CUK851973:CUR851973 DEG851973:DEN851973 DOC851973:DOJ851973 DXY851973:DYF851973 EHU851973:EIB851973 ERQ851973:ERX851973 FBM851973:FBT851973 FLI851973:FLP851973 FVE851973:FVL851973 GFA851973:GFH851973 GOW851973:GPD851973 GYS851973:GYZ851973 HIO851973:HIV851973 HSK851973:HSR851973 ICG851973:ICN851973 IMC851973:IMJ851973 IVY851973:IWF851973 JFU851973:JGB851973 JPQ851973:JPX851973 JZM851973:JZT851973 KJI851973:KJP851973 KTE851973:KTL851973 LDA851973:LDH851973 LMW851973:LND851973 LWS851973:LWZ851973 MGO851973:MGV851973 MQK851973:MQR851973 NAG851973:NAN851973 NKC851973:NKJ851973 NTY851973:NUF851973 ODU851973:OEB851973 ONQ851973:ONX851973 OXM851973:OXT851973 PHI851973:PHP851973 PRE851973:PRL851973 QBA851973:QBH851973 QKW851973:QLD851973 QUS851973:QUZ851973 REO851973:REV851973 ROK851973:ROR851973 RYG851973:RYN851973 SIC851973:SIJ851973 SRY851973:SSF851973 TBU851973:TCB851973 TLQ851973:TLX851973 TVM851973:TVT851973 UFI851973:UFP851973 UPE851973:UPL851973 UZA851973:UZH851973 VIW851973:VJD851973 VSS851973:VSZ851973 WCO851973:WCV851973 WMK851973:WMR851973 WWG851973:WWN851973 Y917509:AF917509 JU917509:KB917509 TQ917509:TX917509 ADM917509:ADT917509 ANI917509:ANP917509 AXE917509:AXL917509 BHA917509:BHH917509 BQW917509:BRD917509 CAS917509:CAZ917509 CKO917509:CKV917509 CUK917509:CUR917509 DEG917509:DEN917509 DOC917509:DOJ917509 DXY917509:DYF917509 EHU917509:EIB917509 ERQ917509:ERX917509 FBM917509:FBT917509 FLI917509:FLP917509 FVE917509:FVL917509 GFA917509:GFH917509 GOW917509:GPD917509 GYS917509:GYZ917509 HIO917509:HIV917509 HSK917509:HSR917509 ICG917509:ICN917509 IMC917509:IMJ917509 IVY917509:IWF917509 JFU917509:JGB917509 JPQ917509:JPX917509 JZM917509:JZT917509 KJI917509:KJP917509 KTE917509:KTL917509 LDA917509:LDH917509 LMW917509:LND917509 LWS917509:LWZ917509 MGO917509:MGV917509 MQK917509:MQR917509 NAG917509:NAN917509 NKC917509:NKJ917509 NTY917509:NUF917509 ODU917509:OEB917509 ONQ917509:ONX917509 OXM917509:OXT917509 PHI917509:PHP917509 PRE917509:PRL917509 QBA917509:QBH917509 QKW917509:QLD917509 QUS917509:QUZ917509 REO917509:REV917509 ROK917509:ROR917509 RYG917509:RYN917509 SIC917509:SIJ917509 SRY917509:SSF917509 TBU917509:TCB917509 TLQ917509:TLX917509 TVM917509:TVT917509 UFI917509:UFP917509 UPE917509:UPL917509 UZA917509:UZH917509 VIW917509:VJD917509 VSS917509:VSZ917509 WCO917509:WCV917509 WMK917509:WMR917509 WWG917509:WWN917509 Y983045:AF983045 JU983045:KB983045 TQ983045:TX983045 ADM983045:ADT983045 ANI983045:ANP983045 AXE983045:AXL983045 BHA983045:BHH983045 BQW983045:BRD983045 CAS983045:CAZ983045 CKO983045:CKV983045 CUK983045:CUR983045 DEG983045:DEN983045 DOC983045:DOJ983045 DXY983045:DYF983045 EHU983045:EIB983045 ERQ983045:ERX983045 FBM983045:FBT983045 FLI983045:FLP983045 FVE983045:FVL983045 GFA983045:GFH983045 GOW983045:GPD983045 GYS983045:GYZ983045 HIO983045:HIV983045 HSK983045:HSR983045 ICG983045:ICN983045 IMC983045:IMJ983045 IVY983045:IWF983045 JFU983045:JGB983045 JPQ983045:JPX983045 JZM983045:JZT983045 KJI983045:KJP983045 KTE983045:KTL983045 LDA983045:LDH983045 LMW983045:LND983045 LWS983045:LWZ983045 MGO983045:MGV983045 MQK983045:MQR983045 NAG983045:NAN983045 NKC983045:NKJ983045 NTY983045:NUF983045 ODU983045:OEB983045 ONQ983045:ONX983045 OXM983045:OXT983045 PHI983045:PHP983045 PRE983045:PRL983045 QBA983045:QBH983045 QKW983045:QLD983045 QUS983045:QUZ983045 REO983045:REV983045 ROK983045:ROR983045 RYG983045:RYN983045 SIC983045:SIJ983045 SRY983045:SSF983045 TBU983045:TCB983045 TLQ983045:TLX983045 TVM983045:TVT983045 UFI983045:UFP983045 UPE983045:UPL983045 UZA983045:UZH983045 VIW983045:VJD983045 VSS983045:VSZ983045 WCO983045:WCV983045 WMK983045:WMR983045 WWG983045:WWN983045">
      <formula1>$A$101:$A$106</formula1>
    </dataValidation>
    <dataValidation type="list" allowBlank="1" showInputMessage="1" showErrorMessage="1" sqref="AA40:AB41 JW40:JX41 TS40:TT41 ADO40:ADP41 ANK40:ANL41 AXG40:AXH41 BHC40:BHD41 BQY40:BQZ41 CAU40:CAV41 CKQ40:CKR41 CUM40:CUN41 DEI40:DEJ41 DOE40:DOF41 DYA40:DYB41 EHW40:EHX41 ERS40:ERT41 FBO40:FBP41 FLK40:FLL41 FVG40:FVH41 GFC40:GFD41 GOY40:GOZ41 GYU40:GYV41 HIQ40:HIR41 HSM40:HSN41 ICI40:ICJ41 IME40:IMF41 IWA40:IWB41 JFW40:JFX41 JPS40:JPT41 JZO40:JZP41 KJK40:KJL41 KTG40:KTH41 LDC40:LDD41 LMY40:LMZ41 LWU40:LWV41 MGQ40:MGR41 MQM40:MQN41 NAI40:NAJ41 NKE40:NKF41 NUA40:NUB41 ODW40:ODX41 ONS40:ONT41 OXO40:OXP41 PHK40:PHL41 PRG40:PRH41 QBC40:QBD41 QKY40:QKZ41 QUU40:QUV41 REQ40:RER41 ROM40:RON41 RYI40:RYJ41 SIE40:SIF41 SSA40:SSB41 TBW40:TBX41 TLS40:TLT41 TVO40:TVP41 UFK40:UFL41 UPG40:UPH41 UZC40:UZD41 VIY40:VIZ41 VSU40:VSV41 WCQ40:WCR41 WMM40:WMN41 WWI40:WWJ41 AA65576:AB65577 JW65576:JX65577 TS65576:TT65577 ADO65576:ADP65577 ANK65576:ANL65577 AXG65576:AXH65577 BHC65576:BHD65577 BQY65576:BQZ65577 CAU65576:CAV65577 CKQ65576:CKR65577 CUM65576:CUN65577 DEI65576:DEJ65577 DOE65576:DOF65577 DYA65576:DYB65577 EHW65576:EHX65577 ERS65576:ERT65577 FBO65576:FBP65577 FLK65576:FLL65577 FVG65576:FVH65577 GFC65576:GFD65577 GOY65576:GOZ65577 GYU65576:GYV65577 HIQ65576:HIR65577 HSM65576:HSN65577 ICI65576:ICJ65577 IME65576:IMF65577 IWA65576:IWB65577 JFW65576:JFX65577 JPS65576:JPT65577 JZO65576:JZP65577 KJK65576:KJL65577 KTG65576:KTH65577 LDC65576:LDD65577 LMY65576:LMZ65577 LWU65576:LWV65577 MGQ65576:MGR65577 MQM65576:MQN65577 NAI65576:NAJ65577 NKE65576:NKF65577 NUA65576:NUB65577 ODW65576:ODX65577 ONS65576:ONT65577 OXO65576:OXP65577 PHK65576:PHL65577 PRG65576:PRH65577 QBC65576:QBD65577 QKY65576:QKZ65577 QUU65576:QUV65577 REQ65576:RER65577 ROM65576:RON65577 RYI65576:RYJ65577 SIE65576:SIF65577 SSA65576:SSB65577 TBW65576:TBX65577 TLS65576:TLT65577 TVO65576:TVP65577 UFK65576:UFL65577 UPG65576:UPH65577 UZC65576:UZD65577 VIY65576:VIZ65577 VSU65576:VSV65577 WCQ65576:WCR65577 WMM65576:WMN65577 WWI65576:WWJ65577 AA131112:AB131113 JW131112:JX131113 TS131112:TT131113 ADO131112:ADP131113 ANK131112:ANL131113 AXG131112:AXH131113 BHC131112:BHD131113 BQY131112:BQZ131113 CAU131112:CAV131113 CKQ131112:CKR131113 CUM131112:CUN131113 DEI131112:DEJ131113 DOE131112:DOF131113 DYA131112:DYB131113 EHW131112:EHX131113 ERS131112:ERT131113 FBO131112:FBP131113 FLK131112:FLL131113 FVG131112:FVH131113 GFC131112:GFD131113 GOY131112:GOZ131113 GYU131112:GYV131113 HIQ131112:HIR131113 HSM131112:HSN131113 ICI131112:ICJ131113 IME131112:IMF131113 IWA131112:IWB131113 JFW131112:JFX131113 JPS131112:JPT131113 JZO131112:JZP131113 KJK131112:KJL131113 KTG131112:KTH131113 LDC131112:LDD131113 LMY131112:LMZ131113 LWU131112:LWV131113 MGQ131112:MGR131113 MQM131112:MQN131113 NAI131112:NAJ131113 NKE131112:NKF131113 NUA131112:NUB131113 ODW131112:ODX131113 ONS131112:ONT131113 OXO131112:OXP131113 PHK131112:PHL131113 PRG131112:PRH131113 QBC131112:QBD131113 QKY131112:QKZ131113 QUU131112:QUV131113 REQ131112:RER131113 ROM131112:RON131113 RYI131112:RYJ131113 SIE131112:SIF131113 SSA131112:SSB131113 TBW131112:TBX131113 TLS131112:TLT131113 TVO131112:TVP131113 UFK131112:UFL131113 UPG131112:UPH131113 UZC131112:UZD131113 VIY131112:VIZ131113 VSU131112:VSV131113 WCQ131112:WCR131113 WMM131112:WMN131113 WWI131112:WWJ131113 AA196648:AB196649 JW196648:JX196649 TS196648:TT196649 ADO196648:ADP196649 ANK196648:ANL196649 AXG196648:AXH196649 BHC196648:BHD196649 BQY196648:BQZ196649 CAU196648:CAV196649 CKQ196648:CKR196649 CUM196648:CUN196649 DEI196648:DEJ196649 DOE196648:DOF196649 DYA196648:DYB196649 EHW196648:EHX196649 ERS196648:ERT196649 FBO196648:FBP196649 FLK196648:FLL196649 FVG196648:FVH196649 GFC196648:GFD196649 GOY196648:GOZ196649 GYU196648:GYV196649 HIQ196648:HIR196649 HSM196648:HSN196649 ICI196648:ICJ196649 IME196648:IMF196649 IWA196648:IWB196649 JFW196648:JFX196649 JPS196648:JPT196649 JZO196648:JZP196649 KJK196648:KJL196649 KTG196648:KTH196649 LDC196648:LDD196649 LMY196648:LMZ196649 LWU196648:LWV196649 MGQ196648:MGR196649 MQM196648:MQN196649 NAI196648:NAJ196649 NKE196648:NKF196649 NUA196648:NUB196649 ODW196648:ODX196649 ONS196648:ONT196649 OXO196648:OXP196649 PHK196648:PHL196649 PRG196648:PRH196649 QBC196648:QBD196649 QKY196648:QKZ196649 QUU196648:QUV196649 REQ196648:RER196649 ROM196648:RON196649 RYI196648:RYJ196649 SIE196648:SIF196649 SSA196648:SSB196649 TBW196648:TBX196649 TLS196648:TLT196649 TVO196648:TVP196649 UFK196648:UFL196649 UPG196648:UPH196649 UZC196648:UZD196649 VIY196648:VIZ196649 VSU196648:VSV196649 WCQ196648:WCR196649 WMM196648:WMN196649 WWI196648:WWJ196649 AA262184:AB262185 JW262184:JX262185 TS262184:TT262185 ADO262184:ADP262185 ANK262184:ANL262185 AXG262184:AXH262185 BHC262184:BHD262185 BQY262184:BQZ262185 CAU262184:CAV262185 CKQ262184:CKR262185 CUM262184:CUN262185 DEI262184:DEJ262185 DOE262184:DOF262185 DYA262184:DYB262185 EHW262184:EHX262185 ERS262184:ERT262185 FBO262184:FBP262185 FLK262184:FLL262185 FVG262184:FVH262185 GFC262184:GFD262185 GOY262184:GOZ262185 GYU262184:GYV262185 HIQ262184:HIR262185 HSM262184:HSN262185 ICI262184:ICJ262185 IME262184:IMF262185 IWA262184:IWB262185 JFW262184:JFX262185 JPS262184:JPT262185 JZO262184:JZP262185 KJK262184:KJL262185 KTG262184:KTH262185 LDC262184:LDD262185 LMY262184:LMZ262185 LWU262184:LWV262185 MGQ262184:MGR262185 MQM262184:MQN262185 NAI262184:NAJ262185 NKE262184:NKF262185 NUA262184:NUB262185 ODW262184:ODX262185 ONS262184:ONT262185 OXO262184:OXP262185 PHK262184:PHL262185 PRG262184:PRH262185 QBC262184:QBD262185 QKY262184:QKZ262185 QUU262184:QUV262185 REQ262184:RER262185 ROM262184:RON262185 RYI262184:RYJ262185 SIE262184:SIF262185 SSA262184:SSB262185 TBW262184:TBX262185 TLS262184:TLT262185 TVO262184:TVP262185 UFK262184:UFL262185 UPG262184:UPH262185 UZC262184:UZD262185 VIY262184:VIZ262185 VSU262184:VSV262185 WCQ262184:WCR262185 WMM262184:WMN262185 WWI262184:WWJ262185 AA327720:AB327721 JW327720:JX327721 TS327720:TT327721 ADO327720:ADP327721 ANK327720:ANL327721 AXG327720:AXH327721 BHC327720:BHD327721 BQY327720:BQZ327721 CAU327720:CAV327721 CKQ327720:CKR327721 CUM327720:CUN327721 DEI327720:DEJ327721 DOE327720:DOF327721 DYA327720:DYB327721 EHW327720:EHX327721 ERS327720:ERT327721 FBO327720:FBP327721 FLK327720:FLL327721 FVG327720:FVH327721 GFC327720:GFD327721 GOY327720:GOZ327721 GYU327720:GYV327721 HIQ327720:HIR327721 HSM327720:HSN327721 ICI327720:ICJ327721 IME327720:IMF327721 IWA327720:IWB327721 JFW327720:JFX327721 JPS327720:JPT327721 JZO327720:JZP327721 KJK327720:KJL327721 KTG327720:KTH327721 LDC327720:LDD327721 LMY327720:LMZ327721 LWU327720:LWV327721 MGQ327720:MGR327721 MQM327720:MQN327721 NAI327720:NAJ327721 NKE327720:NKF327721 NUA327720:NUB327721 ODW327720:ODX327721 ONS327720:ONT327721 OXO327720:OXP327721 PHK327720:PHL327721 PRG327720:PRH327721 QBC327720:QBD327721 QKY327720:QKZ327721 QUU327720:QUV327721 REQ327720:RER327721 ROM327720:RON327721 RYI327720:RYJ327721 SIE327720:SIF327721 SSA327720:SSB327721 TBW327720:TBX327721 TLS327720:TLT327721 TVO327720:TVP327721 UFK327720:UFL327721 UPG327720:UPH327721 UZC327720:UZD327721 VIY327720:VIZ327721 VSU327720:VSV327721 WCQ327720:WCR327721 WMM327720:WMN327721 WWI327720:WWJ327721 AA393256:AB393257 JW393256:JX393257 TS393256:TT393257 ADO393256:ADP393257 ANK393256:ANL393257 AXG393256:AXH393257 BHC393256:BHD393257 BQY393256:BQZ393257 CAU393256:CAV393257 CKQ393256:CKR393257 CUM393256:CUN393257 DEI393256:DEJ393257 DOE393256:DOF393257 DYA393256:DYB393257 EHW393256:EHX393257 ERS393256:ERT393257 FBO393256:FBP393257 FLK393256:FLL393257 FVG393256:FVH393257 GFC393256:GFD393257 GOY393256:GOZ393257 GYU393256:GYV393257 HIQ393256:HIR393257 HSM393256:HSN393257 ICI393256:ICJ393257 IME393256:IMF393257 IWA393256:IWB393257 JFW393256:JFX393257 JPS393256:JPT393257 JZO393256:JZP393257 KJK393256:KJL393257 KTG393256:KTH393257 LDC393256:LDD393257 LMY393256:LMZ393257 LWU393256:LWV393257 MGQ393256:MGR393257 MQM393256:MQN393257 NAI393256:NAJ393257 NKE393256:NKF393257 NUA393256:NUB393257 ODW393256:ODX393257 ONS393256:ONT393257 OXO393256:OXP393257 PHK393256:PHL393257 PRG393256:PRH393257 QBC393256:QBD393257 QKY393256:QKZ393257 QUU393256:QUV393257 REQ393256:RER393257 ROM393256:RON393257 RYI393256:RYJ393257 SIE393256:SIF393257 SSA393256:SSB393257 TBW393256:TBX393257 TLS393256:TLT393257 TVO393256:TVP393257 UFK393256:UFL393257 UPG393256:UPH393257 UZC393256:UZD393257 VIY393256:VIZ393257 VSU393256:VSV393257 WCQ393256:WCR393257 WMM393256:WMN393257 WWI393256:WWJ393257 AA458792:AB458793 JW458792:JX458793 TS458792:TT458793 ADO458792:ADP458793 ANK458792:ANL458793 AXG458792:AXH458793 BHC458792:BHD458793 BQY458792:BQZ458793 CAU458792:CAV458793 CKQ458792:CKR458793 CUM458792:CUN458793 DEI458792:DEJ458793 DOE458792:DOF458793 DYA458792:DYB458793 EHW458792:EHX458793 ERS458792:ERT458793 FBO458792:FBP458793 FLK458792:FLL458793 FVG458792:FVH458793 GFC458792:GFD458793 GOY458792:GOZ458793 GYU458792:GYV458793 HIQ458792:HIR458793 HSM458792:HSN458793 ICI458792:ICJ458793 IME458792:IMF458793 IWA458792:IWB458793 JFW458792:JFX458793 JPS458792:JPT458793 JZO458792:JZP458793 KJK458792:KJL458793 KTG458792:KTH458793 LDC458792:LDD458793 LMY458792:LMZ458793 LWU458792:LWV458793 MGQ458792:MGR458793 MQM458792:MQN458793 NAI458792:NAJ458793 NKE458792:NKF458793 NUA458792:NUB458793 ODW458792:ODX458793 ONS458792:ONT458793 OXO458792:OXP458793 PHK458792:PHL458793 PRG458792:PRH458793 QBC458792:QBD458793 QKY458792:QKZ458793 QUU458792:QUV458793 REQ458792:RER458793 ROM458792:RON458793 RYI458792:RYJ458793 SIE458792:SIF458793 SSA458792:SSB458793 TBW458792:TBX458793 TLS458792:TLT458793 TVO458792:TVP458793 UFK458792:UFL458793 UPG458792:UPH458793 UZC458792:UZD458793 VIY458792:VIZ458793 VSU458792:VSV458793 WCQ458792:WCR458793 WMM458792:WMN458793 WWI458792:WWJ458793 AA524328:AB524329 JW524328:JX524329 TS524328:TT524329 ADO524328:ADP524329 ANK524328:ANL524329 AXG524328:AXH524329 BHC524328:BHD524329 BQY524328:BQZ524329 CAU524328:CAV524329 CKQ524328:CKR524329 CUM524328:CUN524329 DEI524328:DEJ524329 DOE524328:DOF524329 DYA524328:DYB524329 EHW524328:EHX524329 ERS524328:ERT524329 FBO524328:FBP524329 FLK524328:FLL524329 FVG524328:FVH524329 GFC524328:GFD524329 GOY524328:GOZ524329 GYU524328:GYV524329 HIQ524328:HIR524329 HSM524328:HSN524329 ICI524328:ICJ524329 IME524328:IMF524329 IWA524328:IWB524329 JFW524328:JFX524329 JPS524328:JPT524329 JZO524328:JZP524329 KJK524328:KJL524329 KTG524328:KTH524329 LDC524328:LDD524329 LMY524328:LMZ524329 LWU524328:LWV524329 MGQ524328:MGR524329 MQM524328:MQN524329 NAI524328:NAJ524329 NKE524328:NKF524329 NUA524328:NUB524329 ODW524328:ODX524329 ONS524328:ONT524329 OXO524328:OXP524329 PHK524328:PHL524329 PRG524328:PRH524329 QBC524328:QBD524329 QKY524328:QKZ524329 QUU524328:QUV524329 REQ524328:RER524329 ROM524328:RON524329 RYI524328:RYJ524329 SIE524328:SIF524329 SSA524328:SSB524329 TBW524328:TBX524329 TLS524328:TLT524329 TVO524328:TVP524329 UFK524328:UFL524329 UPG524328:UPH524329 UZC524328:UZD524329 VIY524328:VIZ524329 VSU524328:VSV524329 WCQ524328:WCR524329 WMM524328:WMN524329 WWI524328:WWJ524329 AA589864:AB589865 JW589864:JX589865 TS589864:TT589865 ADO589864:ADP589865 ANK589864:ANL589865 AXG589864:AXH589865 BHC589864:BHD589865 BQY589864:BQZ589865 CAU589864:CAV589865 CKQ589864:CKR589865 CUM589864:CUN589865 DEI589864:DEJ589865 DOE589864:DOF589865 DYA589864:DYB589865 EHW589864:EHX589865 ERS589864:ERT589865 FBO589864:FBP589865 FLK589864:FLL589865 FVG589864:FVH589865 GFC589864:GFD589865 GOY589864:GOZ589865 GYU589864:GYV589865 HIQ589864:HIR589865 HSM589864:HSN589865 ICI589864:ICJ589865 IME589864:IMF589865 IWA589864:IWB589865 JFW589864:JFX589865 JPS589864:JPT589865 JZO589864:JZP589865 KJK589864:KJL589865 KTG589864:KTH589865 LDC589864:LDD589865 LMY589864:LMZ589865 LWU589864:LWV589865 MGQ589864:MGR589865 MQM589864:MQN589865 NAI589864:NAJ589865 NKE589864:NKF589865 NUA589864:NUB589865 ODW589864:ODX589865 ONS589864:ONT589865 OXO589864:OXP589865 PHK589864:PHL589865 PRG589864:PRH589865 QBC589864:QBD589865 QKY589864:QKZ589865 QUU589864:QUV589865 REQ589864:RER589865 ROM589864:RON589865 RYI589864:RYJ589865 SIE589864:SIF589865 SSA589864:SSB589865 TBW589864:TBX589865 TLS589864:TLT589865 TVO589864:TVP589865 UFK589864:UFL589865 UPG589864:UPH589865 UZC589864:UZD589865 VIY589864:VIZ589865 VSU589864:VSV589865 WCQ589864:WCR589865 WMM589864:WMN589865 WWI589864:WWJ589865 AA655400:AB655401 JW655400:JX655401 TS655400:TT655401 ADO655400:ADP655401 ANK655400:ANL655401 AXG655400:AXH655401 BHC655400:BHD655401 BQY655400:BQZ655401 CAU655400:CAV655401 CKQ655400:CKR655401 CUM655400:CUN655401 DEI655400:DEJ655401 DOE655400:DOF655401 DYA655400:DYB655401 EHW655400:EHX655401 ERS655400:ERT655401 FBO655400:FBP655401 FLK655400:FLL655401 FVG655400:FVH655401 GFC655400:GFD655401 GOY655400:GOZ655401 GYU655400:GYV655401 HIQ655400:HIR655401 HSM655400:HSN655401 ICI655400:ICJ655401 IME655400:IMF655401 IWA655400:IWB655401 JFW655400:JFX655401 JPS655400:JPT655401 JZO655400:JZP655401 KJK655400:KJL655401 KTG655400:KTH655401 LDC655400:LDD655401 LMY655400:LMZ655401 LWU655400:LWV655401 MGQ655400:MGR655401 MQM655400:MQN655401 NAI655400:NAJ655401 NKE655400:NKF655401 NUA655400:NUB655401 ODW655400:ODX655401 ONS655400:ONT655401 OXO655400:OXP655401 PHK655400:PHL655401 PRG655400:PRH655401 QBC655400:QBD655401 QKY655400:QKZ655401 QUU655400:QUV655401 REQ655400:RER655401 ROM655400:RON655401 RYI655400:RYJ655401 SIE655400:SIF655401 SSA655400:SSB655401 TBW655400:TBX655401 TLS655400:TLT655401 TVO655400:TVP655401 UFK655400:UFL655401 UPG655400:UPH655401 UZC655400:UZD655401 VIY655400:VIZ655401 VSU655400:VSV655401 WCQ655400:WCR655401 WMM655400:WMN655401 WWI655400:WWJ655401 AA720936:AB720937 JW720936:JX720937 TS720936:TT720937 ADO720936:ADP720937 ANK720936:ANL720937 AXG720936:AXH720937 BHC720936:BHD720937 BQY720936:BQZ720937 CAU720936:CAV720937 CKQ720936:CKR720937 CUM720936:CUN720937 DEI720936:DEJ720937 DOE720936:DOF720937 DYA720936:DYB720937 EHW720936:EHX720937 ERS720936:ERT720937 FBO720936:FBP720937 FLK720936:FLL720937 FVG720936:FVH720937 GFC720936:GFD720937 GOY720936:GOZ720937 GYU720936:GYV720937 HIQ720936:HIR720937 HSM720936:HSN720937 ICI720936:ICJ720937 IME720936:IMF720937 IWA720936:IWB720937 JFW720936:JFX720937 JPS720936:JPT720937 JZO720936:JZP720937 KJK720936:KJL720937 KTG720936:KTH720937 LDC720936:LDD720937 LMY720936:LMZ720937 LWU720936:LWV720937 MGQ720936:MGR720937 MQM720936:MQN720937 NAI720936:NAJ720937 NKE720936:NKF720937 NUA720936:NUB720937 ODW720936:ODX720937 ONS720936:ONT720937 OXO720936:OXP720937 PHK720936:PHL720937 PRG720936:PRH720937 QBC720936:QBD720937 QKY720936:QKZ720937 QUU720936:QUV720937 REQ720936:RER720937 ROM720936:RON720937 RYI720936:RYJ720937 SIE720936:SIF720937 SSA720936:SSB720937 TBW720936:TBX720937 TLS720936:TLT720937 TVO720936:TVP720937 UFK720936:UFL720937 UPG720936:UPH720937 UZC720936:UZD720937 VIY720936:VIZ720937 VSU720936:VSV720937 WCQ720936:WCR720937 WMM720936:WMN720937 WWI720936:WWJ720937 AA786472:AB786473 JW786472:JX786473 TS786472:TT786473 ADO786472:ADP786473 ANK786472:ANL786473 AXG786472:AXH786473 BHC786472:BHD786473 BQY786472:BQZ786473 CAU786472:CAV786473 CKQ786472:CKR786473 CUM786472:CUN786473 DEI786472:DEJ786473 DOE786472:DOF786473 DYA786472:DYB786473 EHW786472:EHX786473 ERS786472:ERT786473 FBO786472:FBP786473 FLK786472:FLL786473 FVG786472:FVH786473 GFC786472:GFD786473 GOY786472:GOZ786473 GYU786472:GYV786473 HIQ786472:HIR786473 HSM786472:HSN786473 ICI786472:ICJ786473 IME786472:IMF786473 IWA786472:IWB786473 JFW786472:JFX786473 JPS786472:JPT786473 JZO786472:JZP786473 KJK786472:KJL786473 KTG786472:KTH786473 LDC786472:LDD786473 LMY786472:LMZ786473 LWU786472:LWV786473 MGQ786472:MGR786473 MQM786472:MQN786473 NAI786472:NAJ786473 NKE786472:NKF786473 NUA786472:NUB786473 ODW786472:ODX786473 ONS786472:ONT786473 OXO786472:OXP786473 PHK786472:PHL786473 PRG786472:PRH786473 QBC786472:QBD786473 QKY786472:QKZ786473 QUU786472:QUV786473 REQ786472:RER786473 ROM786472:RON786473 RYI786472:RYJ786473 SIE786472:SIF786473 SSA786472:SSB786473 TBW786472:TBX786473 TLS786472:TLT786473 TVO786472:TVP786473 UFK786472:UFL786473 UPG786472:UPH786473 UZC786472:UZD786473 VIY786472:VIZ786473 VSU786472:VSV786473 WCQ786472:WCR786473 WMM786472:WMN786473 WWI786472:WWJ786473 AA852008:AB852009 JW852008:JX852009 TS852008:TT852009 ADO852008:ADP852009 ANK852008:ANL852009 AXG852008:AXH852009 BHC852008:BHD852009 BQY852008:BQZ852009 CAU852008:CAV852009 CKQ852008:CKR852009 CUM852008:CUN852009 DEI852008:DEJ852009 DOE852008:DOF852009 DYA852008:DYB852009 EHW852008:EHX852009 ERS852008:ERT852009 FBO852008:FBP852009 FLK852008:FLL852009 FVG852008:FVH852009 GFC852008:GFD852009 GOY852008:GOZ852009 GYU852008:GYV852009 HIQ852008:HIR852009 HSM852008:HSN852009 ICI852008:ICJ852009 IME852008:IMF852009 IWA852008:IWB852009 JFW852008:JFX852009 JPS852008:JPT852009 JZO852008:JZP852009 KJK852008:KJL852009 KTG852008:KTH852009 LDC852008:LDD852009 LMY852008:LMZ852009 LWU852008:LWV852009 MGQ852008:MGR852009 MQM852008:MQN852009 NAI852008:NAJ852009 NKE852008:NKF852009 NUA852008:NUB852009 ODW852008:ODX852009 ONS852008:ONT852009 OXO852008:OXP852009 PHK852008:PHL852009 PRG852008:PRH852009 QBC852008:QBD852009 QKY852008:QKZ852009 QUU852008:QUV852009 REQ852008:RER852009 ROM852008:RON852009 RYI852008:RYJ852009 SIE852008:SIF852009 SSA852008:SSB852009 TBW852008:TBX852009 TLS852008:TLT852009 TVO852008:TVP852009 UFK852008:UFL852009 UPG852008:UPH852009 UZC852008:UZD852009 VIY852008:VIZ852009 VSU852008:VSV852009 WCQ852008:WCR852009 WMM852008:WMN852009 WWI852008:WWJ852009 AA917544:AB917545 JW917544:JX917545 TS917544:TT917545 ADO917544:ADP917545 ANK917544:ANL917545 AXG917544:AXH917545 BHC917544:BHD917545 BQY917544:BQZ917545 CAU917544:CAV917545 CKQ917544:CKR917545 CUM917544:CUN917545 DEI917544:DEJ917545 DOE917544:DOF917545 DYA917544:DYB917545 EHW917544:EHX917545 ERS917544:ERT917545 FBO917544:FBP917545 FLK917544:FLL917545 FVG917544:FVH917545 GFC917544:GFD917545 GOY917544:GOZ917545 GYU917544:GYV917545 HIQ917544:HIR917545 HSM917544:HSN917545 ICI917544:ICJ917545 IME917544:IMF917545 IWA917544:IWB917545 JFW917544:JFX917545 JPS917544:JPT917545 JZO917544:JZP917545 KJK917544:KJL917545 KTG917544:KTH917545 LDC917544:LDD917545 LMY917544:LMZ917545 LWU917544:LWV917545 MGQ917544:MGR917545 MQM917544:MQN917545 NAI917544:NAJ917545 NKE917544:NKF917545 NUA917544:NUB917545 ODW917544:ODX917545 ONS917544:ONT917545 OXO917544:OXP917545 PHK917544:PHL917545 PRG917544:PRH917545 QBC917544:QBD917545 QKY917544:QKZ917545 QUU917544:QUV917545 REQ917544:RER917545 ROM917544:RON917545 RYI917544:RYJ917545 SIE917544:SIF917545 SSA917544:SSB917545 TBW917544:TBX917545 TLS917544:TLT917545 TVO917544:TVP917545 UFK917544:UFL917545 UPG917544:UPH917545 UZC917544:UZD917545 VIY917544:VIZ917545 VSU917544:VSV917545 WCQ917544:WCR917545 WMM917544:WMN917545 WWI917544:WWJ917545 AA983080:AB983081 JW983080:JX983081 TS983080:TT983081 ADO983080:ADP983081 ANK983080:ANL983081 AXG983080:AXH983081 BHC983080:BHD983081 BQY983080:BQZ983081 CAU983080:CAV983081 CKQ983080:CKR983081 CUM983080:CUN983081 DEI983080:DEJ983081 DOE983080:DOF983081 DYA983080:DYB983081 EHW983080:EHX983081 ERS983080:ERT983081 FBO983080:FBP983081 FLK983080:FLL983081 FVG983080:FVH983081 GFC983080:GFD983081 GOY983080:GOZ983081 GYU983080:GYV983081 HIQ983080:HIR983081 HSM983080:HSN983081 ICI983080:ICJ983081 IME983080:IMF983081 IWA983080:IWB983081 JFW983080:JFX983081 JPS983080:JPT983081 JZO983080:JZP983081 KJK983080:KJL983081 KTG983080:KTH983081 LDC983080:LDD983081 LMY983080:LMZ983081 LWU983080:LWV983081 MGQ983080:MGR983081 MQM983080:MQN983081 NAI983080:NAJ983081 NKE983080:NKF983081 NUA983080:NUB983081 ODW983080:ODX983081 ONS983080:ONT983081 OXO983080:OXP983081 PHK983080:PHL983081 PRG983080:PRH983081 QBC983080:QBD983081 QKY983080:QKZ983081 QUU983080:QUV983081 REQ983080:RER983081 ROM983080:RON983081 RYI983080:RYJ983081 SIE983080:SIF983081 SSA983080:SSB983081 TBW983080:TBX983081 TLS983080:TLT983081 TVO983080:TVP983081 UFK983080:UFL983081 UPG983080:UPH983081 UZC983080:UZD983081 VIY983080:VIZ983081 VSU983080:VSV983081 WCQ983080:WCR983081 WMM983080:WMN983081 WWI983080:WWJ983081">
      <formula1>$A$108:$A$110</formula1>
    </dataValidation>
    <dataValidation type="list" allowBlank="1" showInputMessage="1" showErrorMessage="1" sqref="W41:Z41 JS41:JV41 TO41:TR41 ADK41:ADN41 ANG41:ANJ41 AXC41:AXF41 BGY41:BHB41 BQU41:BQX41 CAQ41:CAT41 CKM41:CKP41 CUI41:CUL41 DEE41:DEH41 DOA41:DOD41 DXW41:DXZ41 EHS41:EHV41 ERO41:ERR41 FBK41:FBN41 FLG41:FLJ41 FVC41:FVF41 GEY41:GFB41 GOU41:GOX41 GYQ41:GYT41 HIM41:HIP41 HSI41:HSL41 ICE41:ICH41 IMA41:IMD41 IVW41:IVZ41 JFS41:JFV41 JPO41:JPR41 JZK41:JZN41 KJG41:KJJ41 KTC41:KTF41 LCY41:LDB41 LMU41:LMX41 LWQ41:LWT41 MGM41:MGP41 MQI41:MQL41 NAE41:NAH41 NKA41:NKD41 NTW41:NTZ41 ODS41:ODV41 ONO41:ONR41 OXK41:OXN41 PHG41:PHJ41 PRC41:PRF41 QAY41:QBB41 QKU41:QKX41 QUQ41:QUT41 REM41:REP41 ROI41:ROL41 RYE41:RYH41 SIA41:SID41 SRW41:SRZ41 TBS41:TBV41 TLO41:TLR41 TVK41:TVN41 UFG41:UFJ41 UPC41:UPF41 UYY41:UZB41 VIU41:VIX41 VSQ41:VST41 WCM41:WCP41 WMI41:WML41 WWE41:WWH41 W65577:Z65577 JS65577:JV65577 TO65577:TR65577 ADK65577:ADN65577 ANG65577:ANJ65577 AXC65577:AXF65577 BGY65577:BHB65577 BQU65577:BQX65577 CAQ65577:CAT65577 CKM65577:CKP65577 CUI65577:CUL65577 DEE65577:DEH65577 DOA65577:DOD65577 DXW65577:DXZ65577 EHS65577:EHV65577 ERO65577:ERR65577 FBK65577:FBN65577 FLG65577:FLJ65577 FVC65577:FVF65577 GEY65577:GFB65577 GOU65577:GOX65577 GYQ65577:GYT65577 HIM65577:HIP65577 HSI65577:HSL65577 ICE65577:ICH65577 IMA65577:IMD65577 IVW65577:IVZ65577 JFS65577:JFV65577 JPO65577:JPR65577 JZK65577:JZN65577 KJG65577:KJJ65577 KTC65577:KTF65577 LCY65577:LDB65577 LMU65577:LMX65577 LWQ65577:LWT65577 MGM65577:MGP65577 MQI65577:MQL65577 NAE65577:NAH65577 NKA65577:NKD65577 NTW65577:NTZ65577 ODS65577:ODV65577 ONO65577:ONR65577 OXK65577:OXN65577 PHG65577:PHJ65577 PRC65577:PRF65577 QAY65577:QBB65577 QKU65577:QKX65577 QUQ65577:QUT65577 REM65577:REP65577 ROI65577:ROL65577 RYE65577:RYH65577 SIA65577:SID65577 SRW65577:SRZ65577 TBS65577:TBV65577 TLO65577:TLR65577 TVK65577:TVN65577 UFG65577:UFJ65577 UPC65577:UPF65577 UYY65577:UZB65577 VIU65577:VIX65577 VSQ65577:VST65577 WCM65577:WCP65577 WMI65577:WML65577 WWE65577:WWH65577 W131113:Z131113 JS131113:JV131113 TO131113:TR131113 ADK131113:ADN131113 ANG131113:ANJ131113 AXC131113:AXF131113 BGY131113:BHB131113 BQU131113:BQX131113 CAQ131113:CAT131113 CKM131113:CKP131113 CUI131113:CUL131113 DEE131113:DEH131113 DOA131113:DOD131113 DXW131113:DXZ131113 EHS131113:EHV131113 ERO131113:ERR131113 FBK131113:FBN131113 FLG131113:FLJ131113 FVC131113:FVF131113 GEY131113:GFB131113 GOU131113:GOX131113 GYQ131113:GYT131113 HIM131113:HIP131113 HSI131113:HSL131113 ICE131113:ICH131113 IMA131113:IMD131113 IVW131113:IVZ131113 JFS131113:JFV131113 JPO131113:JPR131113 JZK131113:JZN131113 KJG131113:KJJ131113 KTC131113:KTF131113 LCY131113:LDB131113 LMU131113:LMX131113 LWQ131113:LWT131113 MGM131113:MGP131113 MQI131113:MQL131113 NAE131113:NAH131113 NKA131113:NKD131113 NTW131113:NTZ131113 ODS131113:ODV131113 ONO131113:ONR131113 OXK131113:OXN131113 PHG131113:PHJ131113 PRC131113:PRF131113 QAY131113:QBB131113 QKU131113:QKX131113 QUQ131113:QUT131113 REM131113:REP131113 ROI131113:ROL131113 RYE131113:RYH131113 SIA131113:SID131113 SRW131113:SRZ131113 TBS131113:TBV131113 TLO131113:TLR131113 TVK131113:TVN131113 UFG131113:UFJ131113 UPC131113:UPF131113 UYY131113:UZB131113 VIU131113:VIX131113 VSQ131113:VST131113 WCM131113:WCP131113 WMI131113:WML131113 WWE131113:WWH131113 W196649:Z196649 JS196649:JV196649 TO196649:TR196649 ADK196649:ADN196649 ANG196649:ANJ196649 AXC196649:AXF196649 BGY196649:BHB196649 BQU196649:BQX196649 CAQ196649:CAT196649 CKM196649:CKP196649 CUI196649:CUL196649 DEE196649:DEH196649 DOA196649:DOD196649 DXW196649:DXZ196649 EHS196649:EHV196649 ERO196649:ERR196649 FBK196649:FBN196649 FLG196649:FLJ196649 FVC196649:FVF196649 GEY196649:GFB196649 GOU196649:GOX196649 GYQ196649:GYT196649 HIM196649:HIP196649 HSI196649:HSL196649 ICE196649:ICH196649 IMA196649:IMD196649 IVW196649:IVZ196649 JFS196649:JFV196649 JPO196649:JPR196649 JZK196649:JZN196649 KJG196649:KJJ196649 KTC196649:KTF196649 LCY196649:LDB196649 LMU196649:LMX196649 LWQ196649:LWT196649 MGM196649:MGP196649 MQI196649:MQL196649 NAE196649:NAH196649 NKA196649:NKD196649 NTW196649:NTZ196649 ODS196649:ODV196649 ONO196649:ONR196649 OXK196649:OXN196649 PHG196649:PHJ196649 PRC196649:PRF196649 QAY196649:QBB196649 QKU196649:QKX196649 QUQ196649:QUT196649 REM196649:REP196649 ROI196649:ROL196649 RYE196649:RYH196649 SIA196649:SID196649 SRW196649:SRZ196649 TBS196649:TBV196649 TLO196649:TLR196649 TVK196649:TVN196649 UFG196649:UFJ196649 UPC196649:UPF196649 UYY196649:UZB196649 VIU196649:VIX196649 VSQ196649:VST196649 WCM196649:WCP196649 WMI196649:WML196649 WWE196649:WWH196649 W262185:Z262185 JS262185:JV262185 TO262185:TR262185 ADK262185:ADN262185 ANG262185:ANJ262185 AXC262185:AXF262185 BGY262185:BHB262185 BQU262185:BQX262185 CAQ262185:CAT262185 CKM262185:CKP262185 CUI262185:CUL262185 DEE262185:DEH262185 DOA262185:DOD262185 DXW262185:DXZ262185 EHS262185:EHV262185 ERO262185:ERR262185 FBK262185:FBN262185 FLG262185:FLJ262185 FVC262185:FVF262185 GEY262185:GFB262185 GOU262185:GOX262185 GYQ262185:GYT262185 HIM262185:HIP262185 HSI262185:HSL262185 ICE262185:ICH262185 IMA262185:IMD262185 IVW262185:IVZ262185 JFS262185:JFV262185 JPO262185:JPR262185 JZK262185:JZN262185 KJG262185:KJJ262185 KTC262185:KTF262185 LCY262185:LDB262185 LMU262185:LMX262185 LWQ262185:LWT262185 MGM262185:MGP262185 MQI262185:MQL262185 NAE262185:NAH262185 NKA262185:NKD262185 NTW262185:NTZ262185 ODS262185:ODV262185 ONO262185:ONR262185 OXK262185:OXN262185 PHG262185:PHJ262185 PRC262185:PRF262185 QAY262185:QBB262185 QKU262185:QKX262185 QUQ262185:QUT262185 REM262185:REP262185 ROI262185:ROL262185 RYE262185:RYH262185 SIA262185:SID262185 SRW262185:SRZ262185 TBS262185:TBV262185 TLO262185:TLR262185 TVK262185:TVN262185 UFG262185:UFJ262185 UPC262185:UPF262185 UYY262185:UZB262185 VIU262185:VIX262185 VSQ262185:VST262185 WCM262185:WCP262185 WMI262185:WML262185 WWE262185:WWH262185 W327721:Z327721 JS327721:JV327721 TO327721:TR327721 ADK327721:ADN327721 ANG327721:ANJ327721 AXC327721:AXF327721 BGY327721:BHB327721 BQU327721:BQX327721 CAQ327721:CAT327721 CKM327721:CKP327721 CUI327721:CUL327721 DEE327721:DEH327721 DOA327721:DOD327721 DXW327721:DXZ327721 EHS327721:EHV327721 ERO327721:ERR327721 FBK327721:FBN327721 FLG327721:FLJ327721 FVC327721:FVF327721 GEY327721:GFB327721 GOU327721:GOX327721 GYQ327721:GYT327721 HIM327721:HIP327721 HSI327721:HSL327721 ICE327721:ICH327721 IMA327721:IMD327721 IVW327721:IVZ327721 JFS327721:JFV327721 JPO327721:JPR327721 JZK327721:JZN327721 KJG327721:KJJ327721 KTC327721:KTF327721 LCY327721:LDB327721 LMU327721:LMX327721 LWQ327721:LWT327721 MGM327721:MGP327721 MQI327721:MQL327721 NAE327721:NAH327721 NKA327721:NKD327721 NTW327721:NTZ327721 ODS327721:ODV327721 ONO327721:ONR327721 OXK327721:OXN327721 PHG327721:PHJ327721 PRC327721:PRF327721 QAY327721:QBB327721 QKU327721:QKX327721 QUQ327721:QUT327721 REM327721:REP327721 ROI327721:ROL327721 RYE327721:RYH327721 SIA327721:SID327721 SRW327721:SRZ327721 TBS327721:TBV327721 TLO327721:TLR327721 TVK327721:TVN327721 UFG327721:UFJ327721 UPC327721:UPF327721 UYY327721:UZB327721 VIU327721:VIX327721 VSQ327721:VST327721 WCM327721:WCP327721 WMI327721:WML327721 WWE327721:WWH327721 W393257:Z393257 JS393257:JV393257 TO393257:TR393257 ADK393257:ADN393257 ANG393257:ANJ393257 AXC393257:AXF393257 BGY393257:BHB393257 BQU393257:BQX393257 CAQ393257:CAT393257 CKM393257:CKP393257 CUI393257:CUL393257 DEE393257:DEH393257 DOA393257:DOD393257 DXW393257:DXZ393257 EHS393257:EHV393257 ERO393257:ERR393257 FBK393257:FBN393257 FLG393257:FLJ393257 FVC393257:FVF393257 GEY393257:GFB393257 GOU393257:GOX393257 GYQ393257:GYT393257 HIM393257:HIP393257 HSI393257:HSL393257 ICE393257:ICH393257 IMA393257:IMD393257 IVW393257:IVZ393257 JFS393257:JFV393257 JPO393257:JPR393257 JZK393257:JZN393257 KJG393257:KJJ393257 KTC393257:KTF393257 LCY393257:LDB393257 LMU393257:LMX393257 LWQ393257:LWT393257 MGM393257:MGP393257 MQI393257:MQL393257 NAE393257:NAH393257 NKA393257:NKD393257 NTW393257:NTZ393257 ODS393257:ODV393257 ONO393257:ONR393257 OXK393257:OXN393257 PHG393257:PHJ393257 PRC393257:PRF393257 QAY393257:QBB393257 QKU393257:QKX393257 QUQ393257:QUT393257 REM393257:REP393257 ROI393257:ROL393257 RYE393257:RYH393257 SIA393257:SID393257 SRW393257:SRZ393257 TBS393257:TBV393257 TLO393257:TLR393257 TVK393257:TVN393257 UFG393257:UFJ393257 UPC393257:UPF393257 UYY393257:UZB393257 VIU393257:VIX393257 VSQ393257:VST393257 WCM393257:WCP393257 WMI393257:WML393257 WWE393257:WWH393257 W458793:Z458793 JS458793:JV458793 TO458793:TR458793 ADK458793:ADN458793 ANG458793:ANJ458793 AXC458793:AXF458793 BGY458793:BHB458793 BQU458793:BQX458793 CAQ458793:CAT458793 CKM458793:CKP458793 CUI458793:CUL458793 DEE458793:DEH458793 DOA458793:DOD458793 DXW458793:DXZ458793 EHS458793:EHV458793 ERO458793:ERR458793 FBK458793:FBN458793 FLG458793:FLJ458793 FVC458793:FVF458793 GEY458793:GFB458793 GOU458793:GOX458793 GYQ458793:GYT458793 HIM458793:HIP458793 HSI458793:HSL458793 ICE458793:ICH458793 IMA458793:IMD458793 IVW458793:IVZ458793 JFS458793:JFV458793 JPO458793:JPR458793 JZK458793:JZN458793 KJG458793:KJJ458793 KTC458793:KTF458793 LCY458793:LDB458793 LMU458793:LMX458793 LWQ458793:LWT458793 MGM458793:MGP458793 MQI458793:MQL458793 NAE458793:NAH458793 NKA458793:NKD458793 NTW458793:NTZ458793 ODS458793:ODV458793 ONO458793:ONR458793 OXK458793:OXN458793 PHG458793:PHJ458793 PRC458793:PRF458793 QAY458793:QBB458793 QKU458793:QKX458793 QUQ458793:QUT458793 REM458793:REP458793 ROI458793:ROL458793 RYE458793:RYH458793 SIA458793:SID458793 SRW458793:SRZ458793 TBS458793:TBV458793 TLO458793:TLR458793 TVK458793:TVN458793 UFG458793:UFJ458793 UPC458793:UPF458793 UYY458793:UZB458793 VIU458793:VIX458793 VSQ458793:VST458793 WCM458793:WCP458793 WMI458793:WML458793 WWE458793:WWH458793 W524329:Z524329 JS524329:JV524329 TO524329:TR524329 ADK524329:ADN524329 ANG524329:ANJ524329 AXC524329:AXF524329 BGY524329:BHB524329 BQU524329:BQX524329 CAQ524329:CAT524329 CKM524329:CKP524329 CUI524329:CUL524329 DEE524329:DEH524329 DOA524329:DOD524329 DXW524329:DXZ524329 EHS524329:EHV524329 ERO524329:ERR524329 FBK524329:FBN524329 FLG524329:FLJ524329 FVC524329:FVF524329 GEY524329:GFB524329 GOU524329:GOX524329 GYQ524329:GYT524329 HIM524329:HIP524329 HSI524329:HSL524329 ICE524329:ICH524329 IMA524329:IMD524329 IVW524329:IVZ524329 JFS524329:JFV524329 JPO524329:JPR524329 JZK524329:JZN524329 KJG524329:KJJ524329 KTC524329:KTF524329 LCY524329:LDB524329 LMU524329:LMX524329 LWQ524329:LWT524329 MGM524329:MGP524329 MQI524329:MQL524329 NAE524329:NAH524329 NKA524329:NKD524329 NTW524329:NTZ524329 ODS524329:ODV524329 ONO524329:ONR524329 OXK524329:OXN524329 PHG524329:PHJ524329 PRC524329:PRF524329 QAY524329:QBB524329 QKU524329:QKX524329 QUQ524329:QUT524329 REM524329:REP524329 ROI524329:ROL524329 RYE524329:RYH524329 SIA524329:SID524329 SRW524329:SRZ524329 TBS524329:TBV524329 TLO524329:TLR524329 TVK524329:TVN524329 UFG524329:UFJ524329 UPC524329:UPF524329 UYY524329:UZB524329 VIU524329:VIX524329 VSQ524329:VST524329 WCM524329:WCP524329 WMI524329:WML524329 WWE524329:WWH524329 W589865:Z589865 JS589865:JV589865 TO589865:TR589865 ADK589865:ADN589865 ANG589865:ANJ589865 AXC589865:AXF589865 BGY589865:BHB589865 BQU589865:BQX589865 CAQ589865:CAT589865 CKM589865:CKP589865 CUI589865:CUL589865 DEE589865:DEH589865 DOA589865:DOD589865 DXW589865:DXZ589865 EHS589865:EHV589865 ERO589865:ERR589865 FBK589865:FBN589865 FLG589865:FLJ589865 FVC589865:FVF589865 GEY589865:GFB589865 GOU589865:GOX589865 GYQ589865:GYT589865 HIM589865:HIP589865 HSI589865:HSL589865 ICE589865:ICH589865 IMA589865:IMD589865 IVW589865:IVZ589865 JFS589865:JFV589865 JPO589865:JPR589865 JZK589865:JZN589865 KJG589865:KJJ589865 KTC589865:KTF589865 LCY589865:LDB589865 LMU589865:LMX589865 LWQ589865:LWT589865 MGM589865:MGP589865 MQI589865:MQL589865 NAE589865:NAH589865 NKA589865:NKD589865 NTW589865:NTZ589865 ODS589865:ODV589865 ONO589865:ONR589865 OXK589865:OXN589865 PHG589865:PHJ589865 PRC589865:PRF589865 QAY589865:QBB589865 QKU589865:QKX589865 QUQ589865:QUT589865 REM589865:REP589865 ROI589865:ROL589865 RYE589865:RYH589865 SIA589865:SID589865 SRW589865:SRZ589865 TBS589865:TBV589865 TLO589865:TLR589865 TVK589865:TVN589865 UFG589865:UFJ589865 UPC589865:UPF589865 UYY589865:UZB589865 VIU589865:VIX589865 VSQ589865:VST589865 WCM589865:WCP589865 WMI589865:WML589865 WWE589865:WWH589865 W655401:Z655401 JS655401:JV655401 TO655401:TR655401 ADK655401:ADN655401 ANG655401:ANJ655401 AXC655401:AXF655401 BGY655401:BHB655401 BQU655401:BQX655401 CAQ655401:CAT655401 CKM655401:CKP655401 CUI655401:CUL655401 DEE655401:DEH655401 DOA655401:DOD655401 DXW655401:DXZ655401 EHS655401:EHV655401 ERO655401:ERR655401 FBK655401:FBN655401 FLG655401:FLJ655401 FVC655401:FVF655401 GEY655401:GFB655401 GOU655401:GOX655401 GYQ655401:GYT655401 HIM655401:HIP655401 HSI655401:HSL655401 ICE655401:ICH655401 IMA655401:IMD655401 IVW655401:IVZ655401 JFS655401:JFV655401 JPO655401:JPR655401 JZK655401:JZN655401 KJG655401:KJJ655401 KTC655401:KTF655401 LCY655401:LDB655401 LMU655401:LMX655401 LWQ655401:LWT655401 MGM655401:MGP655401 MQI655401:MQL655401 NAE655401:NAH655401 NKA655401:NKD655401 NTW655401:NTZ655401 ODS655401:ODV655401 ONO655401:ONR655401 OXK655401:OXN655401 PHG655401:PHJ655401 PRC655401:PRF655401 QAY655401:QBB655401 QKU655401:QKX655401 QUQ655401:QUT655401 REM655401:REP655401 ROI655401:ROL655401 RYE655401:RYH655401 SIA655401:SID655401 SRW655401:SRZ655401 TBS655401:TBV655401 TLO655401:TLR655401 TVK655401:TVN655401 UFG655401:UFJ655401 UPC655401:UPF655401 UYY655401:UZB655401 VIU655401:VIX655401 VSQ655401:VST655401 WCM655401:WCP655401 WMI655401:WML655401 WWE655401:WWH655401 W720937:Z720937 JS720937:JV720937 TO720937:TR720937 ADK720937:ADN720937 ANG720937:ANJ720937 AXC720937:AXF720937 BGY720937:BHB720937 BQU720937:BQX720937 CAQ720937:CAT720937 CKM720937:CKP720937 CUI720937:CUL720937 DEE720937:DEH720937 DOA720937:DOD720937 DXW720937:DXZ720937 EHS720937:EHV720937 ERO720937:ERR720937 FBK720937:FBN720937 FLG720937:FLJ720937 FVC720937:FVF720937 GEY720937:GFB720937 GOU720937:GOX720937 GYQ720937:GYT720937 HIM720937:HIP720937 HSI720937:HSL720937 ICE720937:ICH720937 IMA720937:IMD720937 IVW720937:IVZ720937 JFS720937:JFV720937 JPO720937:JPR720937 JZK720937:JZN720937 KJG720937:KJJ720937 KTC720937:KTF720937 LCY720937:LDB720937 LMU720937:LMX720937 LWQ720937:LWT720937 MGM720937:MGP720937 MQI720937:MQL720937 NAE720937:NAH720937 NKA720937:NKD720937 NTW720937:NTZ720937 ODS720937:ODV720937 ONO720937:ONR720937 OXK720937:OXN720937 PHG720937:PHJ720937 PRC720937:PRF720937 QAY720937:QBB720937 QKU720937:QKX720937 QUQ720937:QUT720937 REM720937:REP720937 ROI720937:ROL720937 RYE720937:RYH720937 SIA720937:SID720937 SRW720937:SRZ720937 TBS720937:TBV720937 TLO720937:TLR720937 TVK720937:TVN720937 UFG720937:UFJ720937 UPC720937:UPF720937 UYY720937:UZB720937 VIU720937:VIX720937 VSQ720937:VST720937 WCM720937:WCP720937 WMI720937:WML720937 WWE720937:WWH720937 W786473:Z786473 JS786473:JV786473 TO786473:TR786473 ADK786473:ADN786473 ANG786473:ANJ786473 AXC786473:AXF786473 BGY786473:BHB786473 BQU786473:BQX786473 CAQ786473:CAT786473 CKM786473:CKP786473 CUI786473:CUL786473 DEE786473:DEH786473 DOA786473:DOD786473 DXW786473:DXZ786473 EHS786473:EHV786473 ERO786473:ERR786473 FBK786473:FBN786473 FLG786473:FLJ786473 FVC786473:FVF786473 GEY786473:GFB786473 GOU786473:GOX786473 GYQ786473:GYT786473 HIM786473:HIP786473 HSI786473:HSL786473 ICE786473:ICH786473 IMA786473:IMD786473 IVW786473:IVZ786473 JFS786473:JFV786473 JPO786473:JPR786473 JZK786473:JZN786473 KJG786473:KJJ786473 KTC786473:KTF786473 LCY786473:LDB786473 LMU786473:LMX786473 LWQ786473:LWT786473 MGM786473:MGP786473 MQI786473:MQL786473 NAE786473:NAH786473 NKA786473:NKD786473 NTW786473:NTZ786473 ODS786473:ODV786473 ONO786473:ONR786473 OXK786473:OXN786473 PHG786473:PHJ786473 PRC786473:PRF786473 QAY786473:QBB786473 QKU786473:QKX786473 QUQ786473:QUT786473 REM786473:REP786473 ROI786473:ROL786473 RYE786473:RYH786473 SIA786473:SID786473 SRW786473:SRZ786473 TBS786473:TBV786473 TLO786473:TLR786473 TVK786473:TVN786473 UFG786473:UFJ786473 UPC786473:UPF786473 UYY786473:UZB786473 VIU786473:VIX786473 VSQ786473:VST786473 WCM786473:WCP786473 WMI786473:WML786473 WWE786473:WWH786473 W852009:Z852009 JS852009:JV852009 TO852009:TR852009 ADK852009:ADN852009 ANG852009:ANJ852009 AXC852009:AXF852009 BGY852009:BHB852009 BQU852009:BQX852009 CAQ852009:CAT852009 CKM852009:CKP852009 CUI852009:CUL852009 DEE852009:DEH852009 DOA852009:DOD852009 DXW852009:DXZ852009 EHS852009:EHV852009 ERO852009:ERR852009 FBK852009:FBN852009 FLG852009:FLJ852009 FVC852009:FVF852009 GEY852009:GFB852009 GOU852009:GOX852009 GYQ852009:GYT852009 HIM852009:HIP852009 HSI852009:HSL852009 ICE852009:ICH852009 IMA852009:IMD852009 IVW852009:IVZ852009 JFS852009:JFV852009 JPO852009:JPR852009 JZK852009:JZN852009 KJG852009:KJJ852009 KTC852009:KTF852009 LCY852009:LDB852009 LMU852009:LMX852009 LWQ852009:LWT852009 MGM852009:MGP852009 MQI852009:MQL852009 NAE852009:NAH852009 NKA852009:NKD852009 NTW852009:NTZ852009 ODS852009:ODV852009 ONO852009:ONR852009 OXK852009:OXN852009 PHG852009:PHJ852009 PRC852009:PRF852009 QAY852009:QBB852009 QKU852009:QKX852009 QUQ852009:QUT852009 REM852009:REP852009 ROI852009:ROL852009 RYE852009:RYH852009 SIA852009:SID852009 SRW852009:SRZ852009 TBS852009:TBV852009 TLO852009:TLR852009 TVK852009:TVN852009 UFG852009:UFJ852009 UPC852009:UPF852009 UYY852009:UZB852009 VIU852009:VIX852009 VSQ852009:VST852009 WCM852009:WCP852009 WMI852009:WML852009 WWE852009:WWH852009 W917545:Z917545 JS917545:JV917545 TO917545:TR917545 ADK917545:ADN917545 ANG917545:ANJ917545 AXC917545:AXF917545 BGY917545:BHB917545 BQU917545:BQX917545 CAQ917545:CAT917545 CKM917545:CKP917545 CUI917545:CUL917545 DEE917545:DEH917545 DOA917545:DOD917545 DXW917545:DXZ917545 EHS917545:EHV917545 ERO917545:ERR917545 FBK917545:FBN917545 FLG917545:FLJ917545 FVC917545:FVF917545 GEY917545:GFB917545 GOU917545:GOX917545 GYQ917545:GYT917545 HIM917545:HIP917545 HSI917545:HSL917545 ICE917545:ICH917545 IMA917545:IMD917545 IVW917545:IVZ917545 JFS917545:JFV917545 JPO917545:JPR917545 JZK917545:JZN917545 KJG917545:KJJ917545 KTC917545:KTF917545 LCY917545:LDB917545 LMU917545:LMX917545 LWQ917545:LWT917545 MGM917545:MGP917545 MQI917545:MQL917545 NAE917545:NAH917545 NKA917545:NKD917545 NTW917545:NTZ917545 ODS917545:ODV917545 ONO917545:ONR917545 OXK917545:OXN917545 PHG917545:PHJ917545 PRC917545:PRF917545 QAY917545:QBB917545 QKU917545:QKX917545 QUQ917545:QUT917545 REM917545:REP917545 ROI917545:ROL917545 RYE917545:RYH917545 SIA917545:SID917545 SRW917545:SRZ917545 TBS917545:TBV917545 TLO917545:TLR917545 TVK917545:TVN917545 UFG917545:UFJ917545 UPC917545:UPF917545 UYY917545:UZB917545 VIU917545:VIX917545 VSQ917545:VST917545 WCM917545:WCP917545 WMI917545:WML917545 WWE917545:WWH917545 W983081:Z983081 JS983081:JV983081 TO983081:TR983081 ADK983081:ADN983081 ANG983081:ANJ983081 AXC983081:AXF983081 BGY983081:BHB983081 BQU983081:BQX983081 CAQ983081:CAT983081 CKM983081:CKP983081 CUI983081:CUL983081 DEE983081:DEH983081 DOA983081:DOD983081 DXW983081:DXZ983081 EHS983081:EHV983081 ERO983081:ERR983081 FBK983081:FBN983081 FLG983081:FLJ983081 FVC983081:FVF983081 GEY983081:GFB983081 GOU983081:GOX983081 GYQ983081:GYT983081 HIM983081:HIP983081 HSI983081:HSL983081 ICE983081:ICH983081 IMA983081:IMD983081 IVW983081:IVZ983081 JFS983081:JFV983081 JPO983081:JPR983081 JZK983081:JZN983081 KJG983081:KJJ983081 KTC983081:KTF983081 LCY983081:LDB983081 LMU983081:LMX983081 LWQ983081:LWT983081 MGM983081:MGP983081 MQI983081:MQL983081 NAE983081:NAH983081 NKA983081:NKD983081 NTW983081:NTZ983081 ODS983081:ODV983081 ONO983081:ONR983081 OXK983081:OXN983081 PHG983081:PHJ983081 PRC983081:PRF983081 QAY983081:QBB983081 QKU983081:QKX983081 QUQ983081:QUT983081 REM983081:REP983081 ROI983081:ROL983081 RYE983081:RYH983081 SIA983081:SID983081 SRW983081:SRZ983081 TBS983081:TBV983081 TLO983081:TLR983081 TVK983081:TVN983081 UFG983081:UFJ983081 UPC983081:UPF983081 UYY983081:UZB983081 VIU983081:VIX983081 VSQ983081:VST983081 WCM983081:WCP983081 WMI983081:WML983081 WWE983081:WWH983081">
      <formula1>$A$111:$A$133</formula1>
    </dataValidation>
    <dataValidation type="list" allowBlank="1" showInputMessage="1" showErrorMessage="1" sqref="AC40:AF40 JY40:KB40 TU40:TX40 ADQ40:ADT40 ANM40:ANP40 AXI40:AXL40 BHE40:BHH40 BRA40:BRD40 CAW40:CAZ40 CKS40:CKV40 CUO40:CUR40 DEK40:DEN40 DOG40:DOJ40 DYC40:DYF40 EHY40:EIB40 ERU40:ERX40 FBQ40:FBT40 FLM40:FLP40 FVI40:FVL40 GFE40:GFH40 GPA40:GPD40 GYW40:GYZ40 HIS40:HIV40 HSO40:HSR40 ICK40:ICN40 IMG40:IMJ40 IWC40:IWF40 JFY40:JGB40 JPU40:JPX40 JZQ40:JZT40 KJM40:KJP40 KTI40:KTL40 LDE40:LDH40 LNA40:LND40 LWW40:LWZ40 MGS40:MGV40 MQO40:MQR40 NAK40:NAN40 NKG40:NKJ40 NUC40:NUF40 ODY40:OEB40 ONU40:ONX40 OXQ40:OXT40 PHM40:PHP40 PRI40:PRL40 QBE40:QBH40 QLA40:QLD40 QUW40:QUZ40 RES40:REV40 ROO40:ROR40 RYK40:RYN40 SIG40:SIJ40 SSC40:SSF40 TBY40:TCB40 TLU40:TLX40 TVQ40:TVT40 UFM40:UFP40 UPI40:UPL40 UZE40:UZH40 VJA40:VJD40 VSW40:VSZ40 WCS40:WCV40 WMO40:WMR40 WWK40:WWN40 AC65576:AF65576 JY65576:KB65576 TU65576:TX65576 ADQ65576:ADT65576 ANM65576:ANP65576 AXI65576:AXL65576 BHE65576:BHH65576 BRA65576:BRD65576 CAW65576:CAZ65576 CKS65576:CKV65576 CUO65576:CUR65576 DEK65576:DEN65576 DOG65576:DOJ65576 DYC65576:DYF65576 EHY65576:EIB65576 ERU65576:ERX65576 FBQ65576:FBT65576 FLM65576:FLP65576 FVI65576:FVL65576 GFE65576:GFH65576 GPA65576:GPD65576 GYW65576:GYZ65576 HIS65576:HIV65576 HSO65576:HSR65576 ICK65576:ICN65576 IMG65576:IMJ65576 IWC65576:IWF65576 JFY65576:JGB65576 JPU65576:JPX65576 JZQ65576:JZT65576 KJM65576:KJP65576 KTI65576:KTL65576 LDE65576:LDH65576 LNA65576:LND65576 LWW65576:LWZ65576 MGS65576:MGV65576 MQO65576:MQR65576 NAK65576:NAN65576 NKG65576:NKJ65576 NUC65576:NUF65576 ODY65576:OEB65576 ONU65576:ONX65576 OXQ65576:OXT65576 PHM65576:PHP65576 PRI65576:PRL65576 QBE65576:QBH65576 QLA65576:QLD65576 QUW65576:QUZ65576 RES65576:REV65576 ROO65576:ROR65576 RYK65576:RYN65576 SIG65576:SIJ65576 SSC65576:SSF65576 TBY65576:TCB65576 TLU65576:TLX65576 TVQ65576:TVT65576 UFM65576:UFP65576 UPI65576:UPL65576 UZE65576:UZH65576 VJA65576:VJD65576 VSW65576:VSZ65576 WCS65576:WCV65576 WMO65576:WMR65576 WWK65576:WWN65576 AC131112:AF131112 JY131112:KB131112 TU131112:TX131112 ADQ131112:ADT131112 ANM131112:ANP131112 AXI131112:AXL131112 BHE131112:BHH131112 BRA131112:BRD131112 CAW131112:CAZ131112 CKS131112:CKV131112 CUO131112:CUR131112 DEK131112:DEN131112 DOG131112:DOJ131112 DYC131112:DYF131112 EHY131112:EIB131112 ERU131112:ERX131112 FBQ131112:FBT131112 FLM131112:FLP131112 FVI131112:FVL131112 GFE131112:GFH131112 GPA131112:GPD131112 GYW131112:GYZ131112 HIS131112:HIV131112 HSO131112:HSR131112 ICK131112:ICN131112 IMG131112:IMJ131112 IWC131112:IWF131112 JFY131112:JGB131112 JPU131112:JPX131112 JZQ131112:JZT131112 KJM131112:KJP131112 KTI131112:KTL131112 LDE131112:LDH131112 LNA131112:LND131112 LWW131112:LWZ131112 MGS131112:MGV131112 MQO131112:MQR131112 NAK131112:NAN131112 NKG131112:NKJ131112 NUC131112:NUF131112 ODY131112:OEB131112 ONU131112:ONX131112 OXQ131112:OXT131112 PHM131112:PHP131112 PRI131112:PRL131112 QBE131112:QBH131112 QLA131112:QLD131112 QUW131112:QUZ131112 RES131112:REV131112 ROO131112:ROR131112 RYK131112:RYN131112 SIG131112:SIJ131112 SSC131112:SSF131112 TBY131112:TCB131112 TLU131112:TLX131112 TVQ131112:TVT131112 UFM131112:UFP131112 UPI131112:UPL131112 UZE131112:UZH131112 VJA131112:VJD131112 VSW131112:VSZ131112 WCS131112:WCV131112 WMO131112:WMR131112 WWK131112:WWN131112 AC196648:AF196648 JY196648:KB196648 TU196648:TX196648 ADQ196648:ADT196648 ANM196648:ANP196648 AXI196648:AXL196648 BHE196648:BHH196648 BRA196648:BRD196648 CAW196648:CAZ196648 CKS196648:CKV196648 CUO196648:CUR196648 DEK196648:DEN196648 DOG196648:DOJ196648 DYC196648:DYF196648 EHY196648:EIB196648 ERU196648:ERX196648 FBQ196648:FBT196648 FLM196648:FLP196648 FVI196648:FVL196648 GFE196648:GFH196648 GPA196648:GPD196648 GYW196648:GYZ196648 HIS196648:HIV196648 HSO196648:HSR196648 ICK196648:ICN196648 IMG196648:IMJ196648 IWC196648:IWF196648 JFY196648:JGB196648 JPU196648:JPX196648 JZQ196648:JZT196648 KJM196648:KJP196648 KTI196648:KTL196648 LDE196648:LDH196648 LNA196648:LND196648 LWW196648:LWZ196648 MGS196648:MGV196648 MQO196648:MQR196648 NAK196648:NAN196648 NKG196648:NKJ196648 NUC196648:NUF196648 ODY196648:OEB196648 ONU196648:ONX196648 OXQ196648:OXT196648 PHM196648:PHP196648 PRI196648:PRL196648 QBE196648:QBH196648 QLA196648:QLD196648 QUW196648:QUZ196648 RES196648:REV196648 ROO196648:ROR196648 RYK196648:RYN196648 SIG196648:SIJ196648 SSC196648:SSF196648 TBY196648:TCB196648 TLU196648:TLX196648 TVQ196648:TVT196648 UFM196648:UFP196648 UPI196648:UPL196648 UZE196648:UZH196648 VJA196648:VJD196648 VSW196648:VSZ196648 WCS196648:WCV196648 WMO196648:WMR196648 WWK196648:WWN196648 AC262184:AF262184 JY262184:KB262184 TU262184:TX262184 ADQ262184:ADT262184 ANM262184:ANP262184 AXI262184:AXL262184 BHE262184:BHH262184 BRA262184:BRD262184 CAW262184:CAZ262184 CKS262184:CKV262184 CUO262184:CUR262184 DEK262184:DEN262184 DOG262184:DOJ262184 DYC262184:DYF262184 EHY262184:EIB262184 ERU262184:ERX262184 FBQ262184:FBT262184 FLM262184:FLP262184 FVI262184:FVL262184 GFE262184:GFH262184 GPA262184:GPD262184 GYW262184:GYZ262184 HIS262184:HIV262184 HSO262184:HSR262184 ICK262184:ICN262184 IMG262184:IMJ262184 IWC262184:IWF262184 JFY262184:JGB262184 JPU262184:JPX262184 JZQ262184:JZT262184 KJM262184:KJP262184 KTI262184:KTL262184 LDE262184:LDH262184 LNA262184:LND262184 LWW262184:LWZ262184 MGS262184:MGV262184 MQO262184:MQR262184 NAK262184:NAN262184 NKG262184:NKJ262184 NUC262184:NUF262184 ODY262184:OEB262184 ONU262184:ONX262184 OXQ262184:OXT262184 PHM262184:PHP262184 PRI262184:PRL262184 QBE262184:QBH262184 QLA262184:QLD262184 QUW262184:QUZ262184 RES262184:REV262184 ROO262184:ROR262184 RYK262184:RYN262184 SIG262184:SIJ262184 SSC262184:SSF262184 TBY262184:TCB262184 TLU262184:TLX262184 TVQ262184:TVT262184 UFM262184:UFP262184 UPI262184:UPL262184 UZE262184:UZH262184 VJA262184:VJD262184 VSW262184:VSZ262184 WCS262184:WCV262184 WMO262184:WMR262184 WWK262184:WWN262184 AC327720:AF327720 JY327720:KB327720 TU327720:TX327720 ADQ327720:ADT327720 ANM327720:ANP327720 AXI327720:AXL327720 BHE327720:BHH327720 BRA327720:BRD327720 CAW327720:CAZ327720 CKS327720:CKV327720 CUO327720:CUR327720 DEK327720:DEN327720 DOG327720:DOJ327720 DYC327720:DYF327720 EHY327720:EIB327720 ERU327720:ERX327720 FBQ327720:FBT327720 FLM327720:FLP327720 FVI327720:FVL327720 GFE327720:GFH327720 GPA327720:GPD327720 GYW327720:GYZ327720 HIS327720:HIV327720 HSO327720:HSR327720 ICK327720:ICN327720 IMG327720:IMJ327720 IWC327720:IWF327720 JFY327720:JGB327720 JPU327720:JPX327720 JZQ327720:JZT327720 KJM327720:KJP327720 KTI327720:KTL327720 LDE327720:LDH327720 LNA327720:LND327720 LWW327720:LWZ327720 MGS327720:MGV327720 MQO327720:MQR327720 NAK327720:NAN327720 NKG327720:NKJ327720 NUC327720:NUF327720 ODY327720:OEB327720 ONU327720:ONX327720 OXQ327720:OXT327720 PHM327720:PHP327720 PRI327720:PRL327720 QBE327720:QBH327720 QLA327720:QLD327720 QUW327720:QUZ327720 RES327720:REV327720 ROO327720:ROR327720 RYK327720:RYN327720 SIG327720:SIJ327720 SSC327720:SSF327720 TBY327720:TCB327720 TLU327720:TLX327720 TVQ327720:TVT327720 UFM327720:UFP327720 UPI327720:UPL327720 UZE327720:UZH327720 VJA327720:VJD327720 VSW327720:VSZ327720 WCS327720:WCV327720 WMO327720:WMR327720 WWK327720:WWN327720 AC393256:AF393256 JY393256:KB393256 TU393256:TX393256 ADQ393256:ADT393256 ANM393256:ANP393256 AXI393256:AXL393256 BHE393256:BHH393256 BRA393256:BRD393256 CAW393256:CAZ393256 CKS393256:CKV393256 CUO393256:CUR393256 DEK393256:DEN393256 DOG393256:DOJ393256 DYC393256:DYF393256 EHY393256:EIB393256 ERU393256:ERX393256 FBQ393256:FBT393256 FLM393256:FLP393256 FVI393256:FVL393256 GFE393256:GFH393256 GPA393256:GPD393256 GYW393256:GYZ393256 HIS393256:HIV393256 HSO393256:HSR393256 ICK393256:ICN393256 IMG393256:IMJ393256 IWC393256:IWF393256 JFY393256:JGB393256 JPU393256:JPX393256 JZQ393256:JZT393256 KJM393256:KJP393256 KTI393256:KTL393256 LDE393256:LDH393256 LNA393256:LND393256 LWW393256:LWZ393256 MGS393256:MGV393256 MQO393256:MQR393256 NAK393256:NAN393256 NKG393256:NKJ393256 NUC393256:NUF393256 ODY393256:OEB393256 ONU393256:ONX393256 OXQ393256:OXT393256 PHM393256:PHP393256 PRI393256:PRL393256 QBE393256:QBH393256 QLA393256:QLD393256 QUW393256:QUZ393256 RES393256:REV393256 ROO393256:ROR393256 RYK393256:RYN393256 SIG393256:SIJ393256 SSC393256:SSF393256 TBY393256:TCB393256 TLU393256:TLX393256 TVQ393256:TVT393256 UFM393256:UFP393256 UPI393256:UPL393256 UZE393256:UZH393256 VJA393256:VJD393256 VSW393256:VSZ393256 WCS393256:WCV393256 WMO393256:WMR393256 WWK393256:WWN393256 AC458792:AF458792 JY458792:KB458792 TU458792:TX458792 ADQ458792:ADT458792 ANM458792:ANP458792 AXI458792:AXL458792 BHE458792:BHH458792 BRA458792:BRD458792 CAW458792:CAZ458792 CKS458792:CKV458792 CUO458792:CUR458792 DEK458792:DEN458792 DOG458792:DOJ458792 DYC458792:DYF458792 EHY458792:EIB458792 ERU458792:ERX458792 FBQ458792:FBT458792 FLM458792:FLP458792 FVI458792:FVL458792 GFE458792:GFH458792 GPA458792:GPD458792 GYW458792:GYZ458792 HIS458792:HIV458792 HSO458792:HSR458792 ICK458792:ICN458792 IMG458792:IMJ458792 IWC458792:IWF458792 JFY458792:JGB458792 JPU458792:JPX458792 JZQ458792:JZT458792 KJM458792:KJP458792 KTI458792:KTL458792 LDE458792:LDH458792 LNA458792:LND458792 LWW458792:LWZ458792 MGS458792:MGV458792 MQO458792:MQR458792 NAK458792:NAN458792 NKG458792:NKJ458792 NUC458792:NUF458792 ODY458792:OEB458792 ONU458792:ONX458792 OXQ458792:OXT458792 PHM458792:PHP458792 PRI458792:PRL458792 QBE458792:QBH458792 QLA458792:QLD458792 QUW458792:QUZ458792 RES458792:REV458792 ROO458792:ROR458792 RYK458792:RYN458792 SIG458792:SIJ458792 SSC458792:SSF458792 TBY458792:TCB458792 TLU458792:TLX458792 TVQ458792:TVT458792 UFM458792:UFP458792 UPI458792:UPL458792 UZE458792:UZH458792 VJA458792:VJD458792 VSW458792:VSZ458792 WCS458792:WCV458792 WMO458792:WMR458792 WWK458792:WWN458792 AC524328:AF524328 JY524328:KB524328 TU524328:TX524328 ADQ524328:ADT524328 ANM524328:ANP524328 AXI524328:AXL524328 BHE524328:BHH524328 BRA524328:BRD524328 CAW524328:CAZ524328 CKS524328:CKV524328 CUO524328:CUR524328 DEK524328:DEN524328 DOG524328:DOJ524328 DYC524328:DYF524328 EHY524328:EIB524328 ERU524328:ERX524328 FBQ524328:FBT524328 FLM524328:FLP524328 FVI524328:FVL524328 GFE524328:GFH524328 GPA524328:GPD524328 GYW524328:GYZ524328 HIS524328:HIV524328 HSO524328:HSR524328 ICK524328:ICN524328 IMG524328:IMJ524328 IWC524328:IWF524328 JFY524328:JGB524328 JPU524328:JPX524328 JZQ524328:JZT524328 KJM524328:KJP524328 KTI524328:KTL524328 LDE524328:LDH524328 LNA524328:LND524328 LWW524328:LWZ524328 MGS524328:MGV524328 MQO524328:MQR524328 NAK524328:NAN524328 NKG524328:NKJ524328 NUC524328:NUF524328 ODY524328:OEB524328 ONU524328:ONX524328 OXQ524328:OXT524328 PHM524328:PHP524328 PRI524328:PRL524328 QBE524328:QBH524328 QLA524328:QLD524328 QUW524328:QUZ524328 RES524328:REV524328 ROO524328:ROR524328 RYK524328:RYN524328 SIG524328:SIJ524328 SSC524328:SSF524328 TBY524328:TCB524328 TLU524328:TLX524328 TVQ524328:TVT524328 UFM524328:UFP524328 UPI524328:UPL524328 UZE524328:UZH524328 VJA524328:VJD524328 VSW524328:VSZ524328 WCS524328:WCV524328 WMO524328:WMR524328 WWK524328:WWN524328 AC589864:AF589864 JY589864:KB589864 TU589864:TX589864 ADQ589864:ADT589864 ANM589864:ANP589864 AXI589864:AXL589864 BHE589864:BHH589864 BRA589864:BRD589864 CAW589864:CAZ589864 CKS589864:CKV589864 CUO589864:CUR589864 DEK589864:DEN589864 DOG589864:DOJ589864 DYC589864:DYF589864 EHY589864:EIB589864 ERU589864:ERX589864 FBQ589864:FBT589864 FLM589864:FLP589864 FVI589864:FVL589864 GFE589864:GFH589864 GPA589864:GPD589864 GYW589864:GYZ589864 HIS589864:HIV589864 HSO589864:HSR589864 ICK589864:ICN589864 IMG589864:IMJ589864 IWC589864:IWF589864 JFY589864:JGB589864 JPU589864:JPX589864 JZQ589864:JZT589864 KJM589864:KJP589864 KTI589864:KTL589864 LDE589864:LDH589864 LNA589864:LND589864 LWW589864:LWZ589864 MGS589864:MGV589864 MQO589864:MQR589864 NAK589864:NAN589864 NKG589864:NKJ589864 NUC589864:NUF589864 ODY589864:OEB589864 ONU589864:ONX589864 OXQ589864:OXT589864 PHM589864:PHP589864 PRI589864:PRL589864 QBE589864:QBH589864 QLA589864:QLD589864 QUW589864:QUZ589864 RES589864:REV589864 ROO589864:ROR589864 RYK589864:RYN589864 SIG589864:SIJ589864 SSC589864:SSF589864 TBY589864:TCB589864 TLU589864:TLX589864 TVQ589864:TVT589864 UFM589864:UFP589864 UPI589864:UPL589864 UZE589864:UZH589864 VJA589864:VJD589864 VSW589864:VSZ589864 WCS589864:WCV589864 WMO589864:WMR589864 WWK589864:WWN589864 AC655400:AF655400 JY655400:KB655400 TU655400:TX655400 ADQ655400:ADT655400 ANM655400:ANP655400 AXI655400:AXL655400 BHE655400:BHH655400 BRA655400:BRD655400 CAW655400:CAZ655400 CKS655400:CKV655400 CUO655400:CUR655400 DEK655400:DEN655400 DOG655400:DOJ655400 DYC655400:DYF655400 EHY655400:EIB655400 ERU655400:ERX655400 FBQ655400:FBT655400 FLM655400:FLP655400 FVI655400:FVL655400 GFE655400:GFH655400 GPA655400:GPD655400 GYW655400:GYZ655400 HIS655400:HIV655400 HSO655400:HSR655400 ICK655400:ICN655400 IMG655400:IMJ655400 IWC655400:IWF655400 JFY655400:JGB655400 JPU655400:JPX655400 JZQ655400:JZT655400 KJM655400:KJP655400 KTI655400:KTL655400 LDE655400:LDH655400 LNA655400:LND655400 LWW655400:LWZ655400 MGS655400:MGV655400 MQO655400:MQR655400 NAK655400:NAN655400 NKG655400:NKJ655400 NUC655400:NUF655400 ODY655400:OEB655400 ONU655400:ONX655400 OXQ655400:OXT655400 PHM655400:PHP655400 PRI655400:PRL655400 QBE655400:QBH655400 QLA655400:QLD655400 QUW655400:QUZ655400 RES655400:REV655400 ROO655400:ROR655400 RYK655400:RYN655400 SIG655400:SIJ655400 SSC655400:SSF655400 TBY655400:TCB655400 TLU655400:TLX655400 TVQ655400:TVT655400 UFM655400:UFP655400 UPI655400:UPL655400 UZE655400:UZH655400 VJA655400:VJD655400 VSW655400:VSZ655400 WCS655400:WCV655400 WMO655400:WMR655400 WWK655400:WWN655400 AC720936:AF720936 JY720936:KB720936 TU720936:TX720936 ADQ720936:ADT720936 ANM720936:ANP720936 AXI720936:AXL720936 BHE720936:BHH720936 BRA720936:BRD720936 CAW720936:CAZ720936 CKS720936:CKV720936 CUO720936:CUR720936 DEK720936:DEN720936 DOG720936:DOJ720936 DYC720936:DYF720936 EHY720936:EIB720936 ERU720936:ERX720936 FBQ720936:FBT720936 FLM720936:FLP720936 FVI720936:FVL720936 GFE720936:GFH720936 GPA720936:GPD720936 GYW720936:GYZ720936 HIS720936:HIV720936 HSO720936:HSR720936 ICK720936:ICN720936 IMG720936:IMJ720936 IWC720936:IWF720936 JFY720936:JGB720936 JPU720936:JPX720936 JZQ720936:JZT720936 KJM720936:KJP720936 KTI720936:KTL720936 LDE720936:LDH720936 LNA720936:LND720936 LWW720936:LWZ720936 MGS720936:MGV720936 MQO720936:MQR720936 NAK720936:NAN720936 NKG720936:NKJ720936 NUC720936:NUF720936 ODY720936:OEB720936 ONU720936:ONX720936 OXQ720936:OXT720936 PHM720936:PHP720936 PRI720936:PRL720936 QBE720936:QBH720936 QLA720936:QLD720936 QUW720936:QUZ720936 RES720936:REV720936 ROO720936:ROR720936 RYK720936:RYN720936 SIG720936:SIJ720936 SSC720936:SSF720936 TBY720936:TCB720936 TLU720936:TLX720936 TVQ720936:TVT720936 UFM720936:UFP720936 UPI720936:UPL720936 UZE720936:UZH720936 VJA720936:VJD720936 VSW720936:VSZ720936 WCS720936:WCV720936 WMO720936:WMR720936 WWK720936:WWN720936 AC786472:AF786472 JY786472:KB786472 TU786472:TX786472 ADQ786472:ADT786472 ANM786472:ANP786472 AXI786472:AXL786472 BHE786472:BHH786472 BRA786472:BRD786472 CAW786472:CAZ786472 CKS786472:CKV786472 CUO786472:CUR786472 DEK786472:DEN786472 DOG786472:DOJ786472 DYC786472:DYF786472 EHY786472:EIB786472 ERU786472:ERX786472 FBQ786472:FBT786472 FLM786472:FLP786472 FVI786472:FVL786472 GFE786472:GFH786472 GPA786472:GPD786472 GYW786472:GYZ786472 HIS786472:HIV786472 HSO786472:HSR786472 ICK786472:ICN786472 IMG786472:IMJ786472 IWC786472:IWF786472 JFY786472:JGB786472 JPU786472:JPX786472 JZQ786472:JZT786472 KJM786472:KJP786472 KTI786472:KTL786472 LDE786472:LDH786472 LNA786472:LND786472 LWW786472:LWZ786472 MGS786472:MGV786472 MQO786472:MQR786472 NAK786472:NAN786472 NKG786472:NKJ786472 NUC786472:NUF786472 ODY786472:OEB786472 ONU786472:ONX786472 OXQ786472:OXT786472 PHM786472:PHP786472 PRI786472:PRL786472 QBE786472:QBH786472 QLA786472:QLD786472 QUW786472:QUZ786472 RES786472:REV786472 ROO786472:ROR786472 RYK786472:RYN786472 SIG786472:SIJ786472 SSC786472:SSF786472 TBY786472:TCB786472 TLU786472:TLX786472 TVQ786472:TVT786472 UFM786472:UFP786472 UPI786472:UPL786472 UZE786472:UZH786472 VJA786472:VJD786472 VSW786472:VSZ786472 WCS786472:WCV786472 WMO786472:WMR786472 WWK786472:WWN786472 AC852008:AF852008 JY852008:KB852008 TU852008:TX852008 ADQ852008:ADT852008 ANM852008:ANP852008 AXI852008:AXL852008 BHE852008:BHH852008 BRA852008:BRD852008 CAW852008:CAZ852008 CKS852008:CKV852008 CUO852008:CUR852008 DEK852008:DEN852008 DOG852008:DOJ852008 DYC852008:DYF852008 EHY852008:EIB852008 ERU852008:ERX852008 FBQ852008:FBT852008 FLM852008:FLP852008 FVI852008:FVL852008 GFE852008:GFH852008 GPA852008:GPD852008 GYW852008:GYZ852008 HIS852008:HIV852008 HSO852008:HSR852008 ICK852008:ICN852008 IMG852008:IMJ852008 IWC852008:IWF852008 JFY852008:JGB852008 JPU852008:JPX852008 JZQ852008:JZT852008 KJM852008:KJP852008 KTI852008:KTL852008 LDE852008:LDH852008 LNA852008:LND852008 LWW852008:LWZ852008 MGS852008:MGV852008 MQO852008:MQR852008 NAK852008:NAN852008 NKG852008:NKJ852008 NUC852008:NUF852008 ODY852008:OEB852008 ONU852008:ONX852008 OXQ852008:OXT852008 PHM852008:PHP852008 PRI852008:PRL852008 QBE852008:QBH852008 QLA852008:QLD852008 QUW852008:QUZ852008 RES852008:REV852008 ROO852008:ROR852008 RYK852008:RYN852008 SIG852008:SIJ852008 SSC852008:SSF852008 TBY852008:TCB852008 TLU852008:TLX852008 TVQ852008:TVT852008 UFM852008:UFP852008 UPI852008:UPL852008 UZE852008:UZH852008 VJA852008:VJD852008 VSW852008:VSZ852008 WCS852008:WCV852008 WMO852008:WMR852008 WWK852008:WWN852008 AC917544:AF917544 JY917544:KB917544 TU917544:TX917544 ADQ917544:ADT917544 ANM917544:ANP917544 AXI917544:AXL917544 BHE917544:BHH917544 BRA917544:BRD917544 CAW917544:CAZ917544 CKS917544:CKV917544 CUO917544:CUR917544 DEK917544:DEN917544 DOG917544:DOJ917544 DYC917544:DYF917544 EHY917544:EIB917544 ERU917544:ERX917544 FBQ917544:FBT917544 FLM917544:FLP917544 FVI917544:FVL917544 GFE917544:GFH917544 GPA917544:GPD917544 GYW917544:GYZ917544 HIS917544:HIV917544 HSO917544:HSR917544 ICK917544:ICN917544 IMG917544:IMJ917544 IWC917544:IWF917544 JFY917544:JGB917544 JPU917544:JPX917544 JZQ917544:JZT917544 KJM917544:KJP917544 KTI917544:KTL917544 LDE917544:LDH917544 LNA917544:LND917544 LWW917544:LWZ917544 MGS917544:MGV917544 MQO917544:MQR917544 NAK917544:NAN917544 NKG917544:NKJ917544 NUC917544:NUF917544 ODY917544:OEB917544 ONU917544:ONX917544 OXQ917544:OXT917544 PHM917544:PHP917544 PRI917544:PRL917544 QBE917544:QBH917544 QLA917544:QLD917544 QUW917544:QUZ917544 RES917544:REV917544 ROO917544:ROR917544 RYK917544:RYN917544 SIG917544:SIJ917544 SSC917544:SSF917544 TBY917544:TCB917544 TLU917544:TLX917544 TVQ917544:TVT917544 UFM917544:UFP917544 UPI917544:UPL917544 UZE917544:UZH917544 VJA917544:VJD917544 VSW917544:VSZ917544 WCS917544:WCV917544 WMO917544:WMR917544 WWK917544:WWN917544 AC983080:AF983080 JY983080:KB983080 TU983080:TX983080 ADQ983080:ADT983080 ANM983080:ANP983080 AXI983080:AXL983080 BHE983080:BHH983080 BRA983080:BRD983080 CAW983080:CAZ983080 CKS983080:CKV983080 CUO983080:CUR983080 DEK983080:DEN983080 DOG983080:DOJ983080 DYC983080:DYF983080 EHY983080:EIB983080 ERU983080:ERX983080 FBQ983080:FBT983080 FLM983080:FLP983080 FVI983080:FVL983080 GFE983080:GFH983080 GPA983080:GPD983080 GYW983080:GYZ983080 HIS983080:HIV983080 HSO983080:HSR983080 ICK983080:ICN983080 IMG983080:IMJ983080 IWC983080:IWF983080 JFY983080:JGB983080 JPU983080:JPX983080 JZQ983080:JZT983080 KJM983080:KJP983080 KTI983080:KTL983080 LDE983080:LDH983080 LNA983080:LND983080 LWW983080:LWZ983080 MGS983080:MGV983080 MQO983080:MQR983080 NAK983080:NAN983080 NKG983080:NKJ983080 NUC983080:NUF983080 ODY983080:OEB983080 ONU983080:ONX983080 OXQ983080:OXT983080 PHM983080:PHP983080 PRI983080:PRL983080 QBE983080:QBH983080 QLA983080:QLD983080 QUW983080:QUZ983080 RES983080:REV983080 ROO983080:ROR983080 RYK983080:RYN983080 SIG983080:SIJ983080 SSC983080:SSF983080 TBY983080:TCB983080 TLU983080:TLX983080 TVQ983080:TVT983080 UFM983080:UFP983080 UPI983080:UPL983080 UZE983080:UZH983080 VJA983080:VJD983080 VSW983080:VSZ983080 WCS983080:WCV983080 WMO983080:WMR983080 WWK983080:WWN983080">
      <formula1>$A$134:$A$136</formula1>
    </dataValidation>
    <dataValidation type="whole" allowBlank="1" showInputMessage="1" showErrorMessage="1" sqref="M6:P7 JI6:JL7 TE6:TH7 ADA6:ADD7 AMW6:AMZ7 AWS6:AWV7 BGO6:BGR7 BQK6:BQN7 CAG6:CAJ7 CKC6:CKF7 CTY6:CUB7 DDU6:DDX7 DNQ6:DNT7 DXM6:DXP7 EHI6:EHL7 ERE6:ERH7 FBA6:FBD7 FKW6:FKZ7 FUS6:FUV7 GEO6:GER7 GOK6:GON7 GYG6:GYJ7 HIC6:HIF7 HRY6:HSB7 IBU6:IBX7 ILQ6:ILT7 IVM6:IVP7 JFI6:JFL7 JPE6:JPH7 JZA6:JZD7 KIW6:KIZ7 KSS6:KSV7 LCO6:LCR7 LMK6:LMN7 LWG6:LWJ7 MGC6:MGF7 MPY6:MQB7 MZU6:MZX7 NJQ6:NJT7 NTM6:NTP7 ODI6:ODL7 ONE6:ONH7 OXA6:OXD7 PGW6:PGZ7 PQS6:PQV7 QAO6:QAR7 QKK6:QKN7 QUG6:QUJ7 REC6:REF7 RNY6:ROB7 RXU6:RXX7 SHQ6:SHT7 SRM6:SRP7 TBI6:TBL7 TLE6:TLH7 TVA6:TVD7 UEW6:UEZ7 UOS6:UOV7 UYO6:UYR7 VIK6:VIN7 VSG6:VSJ7 WCC6:WCF7 WLY6:WMB7 WVU6:WVX7 M65542:P65543 JI65542:JL65543 TE65542:TH65543 ADA65542:ADD65543 AMW65542:AMZ65543 AWS65542:AWV65543 BGO65542:BGR65543 BQK65542:BQN65543 CAG65542:CAJ65543 CKC65542:CKF65543 CTY65542:CUB65543 DDU65542:DDX65543 DNQ65542:DNT65543 DXM65542:DXP65543 EHI65542:EHL65543 ERE65542:ERH65543 FBA65542:FBD65543 FKW65542:FKZ65543 FUS65542:FUV65543 GEO65542:GER65543 GOK65542:GON65543 GYG65542:GYJ65543 HIC65542:HIF65543 HRY65542:HSB65543 IBU65542:IBX65543 ILQ65542:ILT65543 IVM65542:IVP65543 JFI65542:JFL65543 JPE65542:JPH65543 JZA65542:JZD65543 KIW65542:KIZ65543 KSS65542:KSV65543 LCO65542:LCR65543 LMK65542:LMN65543 LWG65542:LWJ65543 MGC65542:MGF65543 MPY65542:MQB65543 MZU65542:MZX65543 NJQ65542:NJT65543 NTM65542:NTP65543 ODI65542:ODL65543 ONE65542:ONH65543 OXA65542:OXD65543 PGW65542:PGZ65543 PQS65542:PQV65543 QAO65542:QAR65543 QKK65542:QKN65543 QUG65542:QUJ65543 REC65542:REF65543 RNY65542:ROB65543 RXU65542:RXX65543 SHQ65542:SHT65543 SRM65542:SRP65543 TBI65542:TBL65543 TLE65542:TLH65543 TVA65542:TVD65543 UEW65542:UEZ65543 UOS65542:UOV65543 UYO65542:UYR65543 VIK65542:VIN65543 VSG65542:VSJ65543 WCC65542:WCF65543 WLY65542:WMB65543 WVU65542:WVX65543 M131078:P131079 JI131078:JL131079 TE131078:TH131079 ADA131078:ADD131079 AMW131078:AMZ131079 AWS131078:AWV131079 BGO131078:BGR131079 BQK131078:BQN131079 CAG131078:CAJ131079 CKC131078:CKF131079 CTY131078:CUB131079 DDU131078:DDX131079 DNQ131078:DNT131079 DXM131078:DXP131079 EHI131078:EHL131079 ERE131078:ERH131079 FBA131078:FBD131079 FKW131078:FKZ131079 FUS131078:FUV131079 GEO131078:GER131079 GOK131078:GON131079 GYG131078:GYJ131079 HIC131078:HIF131079 HRY131078:HSB131079 IBU131078:IBX131079 ILQ131078:ILT131079 IVM131078:IVP131079 JFI131078:JFL131079 JPE131078:JPH131079 JZA131078:JZD131079 KIW131078:KIZ131079 KSS131078:KSV131079 LCO131078:LCR131079 LMK131078:LMN131079 LWG131078:LWJ131079 MGC131078:MGF131079 MPY131078:MQB131079 MZU131078:MZX131079 NJQ131078:NJT131079 NTM131078:NTP131079 ODI131078:ODL131079 ONE131078:ONH131079 OXA131078:OXD131079 PGW131078:PGZ131079 PQS131078:PQV131079 QAO131078:QAR131079 QKK131078:QKN131079 QUG131078:QUJ131079 REC131078:REF131079 RNY131078:ROB131079 RXU131078:RXX131079 SHQ131078:SHT131079 SRM131078:SRP131079 TBI131078:TBL131079 TLE131078:TLH131079 TVA131078:TVD131079 UEW131078:UEZ131079 UOS131078:UOV131079 UYO131078:UYR131079 VIK131078:VIN131079 VSG131078:VSJ131079 WCC131078:WCF131079 WLY131078:WMB131079 WVU131078:WVX131079 M196614:P196615 JI196614:JL196615 TE196614:TH196615 ADA196614:ADD196615 AMW196614:AMZ196615 AWS196614:AWV196615 BGO196614:BGR196615 BQK196614:BQN196615 CAG196614:CAJ196615 CKC196614:CKF196615 CTY196614:CUB196615 DDU196614:DDX196615 DNQ196614:DNT196615 DXM196614:DXP196615 EHI196614:EHL196615 ERE196614:ERH196615 FBA196614:FBD196615 FKW196614:FKZ196615 FUS196614:FUV196615 GEO196614:GER196615 GOK196614:GON196615 GYG196614:GYJ196615 HIC196614:HIF196615 HRY196614:HSB196615 IBU196614:IBX196615 ILQ196614:ILT196615 IVM196614:IVP196615 JFI196614:JFL196615 JPE196614:JPH196615 JZA196614:JZD196615 KIW196614:KIZ196615 KSS196614:KSV196615 LCO196614:LCR196615 LMK196614:LMN196615 LWG196614:LWJ196615 MGC196614:MGF196615 MPY196614:MQB196615 MZU196614:MZX196615 NJQ196614:NJT196615 NTM196614:NTP196615 ODI196614:ODL196615 ONE196614:ONH196615 OXA196614:OXD196615 PGW196614:PGZ196615 PQS196614:PQV196615 QAO196614:QAR196615 QKK196614:QKN196615 QUG196614:QUJ196615 REC196614:REF196615 RNY196614:ROB196615 RXU196614:RXX196615 SHQ196614:SHT196615 SRM196614:SRP196615 TBI196614:TBL196615 TLE196614:TLH196615 TVA196614:TVD196615 UEW196614:UEZ196615 UOS196614:UOV196615 UYO196614:UYR196615 VIK196614:VIN196615 VSG196614:VSJ196615 WCC196614:WCF196615 WLY196614:WMB196615 WVU196614:WVX196615 M262150:P262151 JI262150:JL262151 TE262150:TH262151 ADA262150:ADD262151 AMW262150:AMZ262151 AWS262150:AWV262151 BGO262150:BGR262151 BQK262150:BQN262151 CAG262150:CAJ262151 CKC262150:CKF262151 CTY262150:CUB262151 DDU262150:DDX262151 DNQ262150:DNT262151 DXM262150:DXP262151 EHI262150:EHL262151 ERE262150:ERH262151 FBA262150:FBD262151 FKW262150:FKZ262151 FUS262150:FUV262151 GEO262150:GER262151 GOK262150:GON262151 GYG262150:GYJ262151 HIC262150:HIF262151 HRY262150:HSB262151 IBU262150:IBX262151 ILQ262150:ILT262151 IVM262150:IVP262151 JFI262150:JFL262151 JPE262150:JPH262151 JZA262150:JZD262151 KIW262150:KIZ262151 KSS262150:KSV262151 LCO262150:LCR262151 LMK262150:LMN262151 LWG262150:LWJ262151 MGC262150:MGF262151 MPY262150:MQB262151 MZU262150:MZX262151 NJQ262150:NJT262151 NTM262150:NTP262151 ODI262150:ODL262151 ONE262150:ONH262151 OXA262150:OXD262151 PGW262150:PGZ262151 PQS262150:PQV262151 QAO262150:QAR262151 QKK262150:QKN262151 QUG262150:QUJ262151 REC262150:REF262151 RNY262150:ROB262151 RXU262150:RXX262151 SHQ262150:SHT262151 SRM262150:SRP262151 TBI262150:TBL262151 TLE262150:TLH262151 TVA262150:TVD262151 UEW262150:UEZ262151 UOS262150:UOV262151 UYO262150:UYR262151 VIK262150:VIN262151 VSG262150:VSJ262151 WCC262150:WCF262151 WLY262150:WMB262151 WVU262150:WVX262151 M327686:P327687 JI327686:JL327687 TE327686:TH327687 ADA327686:ADD327687 AMW327686:AMZ327687 AWS327686:AWV327687 BGO327686:BGR327687 BQK327686:BQN327687 CAG327686:CAJ327687 CKC327686:CKF327687 CTY327686:CUB327687 DDU327686:DDX327687 DNQ327686:DNT327687 DXM327686:DXP327687 EHI327686:EHL327687 ERE327686:ERH327687 FBA327686:FBD327687 FKW327686:FKZ327687 FUS327686:FUV327687 GEO327686:GER327687 GOK327686:GON327687 GYG327686:GYJ327687 HIC327686:HIF327687 HRY327686:HSB327687 IBU327686:IBX327687 ILQ327686:ILT327687 IVM327686:IVP327687 JFI327686:JFL327687 JPE327686:JPH327687 JZA327686:JZD327687 KIW327686:KIZ327687 KSS327686:KSV327687 LCO327686:LCR327687 LMK327686:LMN327687 LWG327686:LWJ327687 MGC327686:MGF327687 MPY327686:MQB327687 MZU327686:MZX327687 NJQ327686:NJT327687 NTM327686:NTP327687 ODI327686:ODL327687 ONE327686:ONH327687 OXA327686:OXD327687 PGW327686:PGZ327687 PQS327686:PQV327687 QAO327686:QAR327687 QKK327686:QKN327687 QUG327686:QUJ327687 REC327686:REF327687 RNY327686:ROB327687 RXU327686:RXX327687 SHQ327686:SHT327687 SRM327686:SRP327687 TBI327686:TBL327687 TLE327686:TLH327687 TVA327686:TVD327687 UEW327686:UEZ327687 UOS327686:UOV327687 UYO327686:UYR327687 VIK327686:VIN327687 VSG327686:VSJ327687 WCC327686:WCF327687 WLY327686:WMB327687 WVU327686:WVX327687 M393222:P393223 JI393222:JL393223 TE393222:TH393223 ADA393222:ADD393223 AMW393222:AMZ393223 AWS393222:AWV393223 BGO393222:BGR393223 BQK393222:BQN393223 CAG393222:CAJ393223 CKC393222:CKF393223 CTY393222:CUB393223 DDU393222:DDX393223 DNQ393222:DNT393223 DXM393222:DXP393223 EHI393222:EHL393223 ERE393222:ERH393223 FBA393222:FBD393223 FKW393222:FKZ393223 FUS393222:FUV393223 GEO393222:GER393223 GOK393222:GON393223 GYG393222:GYJ393223 HIC393222:HIF393223 HRY393222:HSB393223 IBU393222:IBX393223 ILQ393222:ILT393223 IVM393222:IVP393223 JFI393222:JFL393223 JPE393222:JPH393223 JZA393222:JZD393223 KIW393222:KIZ393223 KSS393222:KSV393223 LCO393222:LCR393223 LMK393222:LMN393223 LWG393222:LWJ393223 MGC393222:MGF393223 MPY393222:MQB393223 MZU393222:MZX393223 NJQ393222:NJT393223 NTM393222:NTP393223 ODI393222:ODL393223 ONE393222:ONH393223 OXA393222:OXD393223 PGW393222:PGZ393223 PQS393222:PQV393223 QAO393222:QAR393223 QKK393222:QKN393223 QUG393222:QUJ393223 REC393222:REF393223 RNY393222:ROB393223 RXU393222:RXX393223 SHQ393222:SHT393223 SRM393222:SRP393223 TBI393222:TBL393223 TLE393222:TLH393223 TVA393222:TVD393223 UEW393222:UEZ393223 UOS393222:UOV393223 UYO393222:UYR393223 VIK393222:VIN393223 VSG393222:VSJ393223 WCC393222:WCF393223 WLY393222:WMB393223 WVU393222:WVX393223 M458758:P458759 JI458758:JL458759 TE458758:TH458759 ADA458758:ADD458759 AMW458758:AMZ458759 AWS458758:AWV458759 BGO458758:BGR458759 BQK458758:BQN458759 CAG458758:CAJ458759 CKC458758:CKF458759 CTY458758:CUB458759 DDU458758:DDX458759 DNQ458758:DNT458759 DXM458758:DXP458759 EHI458758:EHL458759 ERE458758:ERH458759 FBA458758:FBD458759 FKW458758:FKZ458759 FUS458758:FUV458759 GEO458758:GER458759 GOK458758:GON458759 GYG458758:GYJ458759 HIC458758:HIF458759 HRY458758:HSB458759 IBU458758:IBX458759 ILQ458758:ILT458759 IVM458758:IVP458759 JFI458758:JFL458759 JPE458758:JPH458759 JZA458758:JZD458759 KIW458758:KIZ458759 KSS458758:KSV458759 LCO458758:LCR458759 LMK458758:LMN458759 LWG458758:LWJ458759 MGC458758:MGF458759 MPY458758:MQB458759 MZU458758:MZX458759 NJQ458758:NJT458759 NTM458758:NTP458759 ODI458758:ODL458759 ONE458758:ONH458759 OXA458758:OXD458759 PGW458758:PGZ458759 PQS458758:PQV458759 QAO458758:QAR458759 QKK458758:QKN458759 QUG458758:QUJ458759 REC458758:REF458759 RNY458758:ROB458759 RXU458758:RXX458759 SHQ458758:SHT458759 SRM458758:SRP458759 TBI458758:TBL458759 TLE458758:TLH458759 TVA458758:TVD458759 UEW458758:UEZ458759 UOS458758:UOV458759 UYO458758:UYR458759 VIK458758:VIN458759 VSG458758:VSJ458759 WCC458758:WCF458759 WLY458758:WMB458759 WVU458758:WVX458759 M524294:P524295 JI524294:JL524295 TE524294:TH524295 ADA524294:ADD524295 AMW524294:AMZ524295 AWS524294:AWV524295 BGO524294:BGR524295 BQK524294:BQN524295 CAG524294:CAJ524295 CKC524294:CKF524295 CTY524294:CUB524295 DDU524294:DDX524295 DNQ524294:DNT524295 DXM524294:DXP524295 EHI524294:EHL524295 ERE524294:ERH524295 FBA524294:FBD524295 FKW524294:FKZ524295 FUS524294:FUV524295 GEO524294:GER524295 GOK524294:GON524295 GYG524294:GYJ524295 HIC524294:HIF524295 HRY524294:HSB524295 IBU524294:IBX524295 ILQ524294:ILT524295 IVM524294:IVP524295 JFI524294:JFL524295 JPE524294:JPH524295 JZA524294:JZD524295 KIW524294:KIZ524295 KSS524294:KSV524295 LCO524294:LCR524295 LMK524294:LMN524295 LWG524294:LWJ524295 MGC524294:MGF524295 MPY524294:MQB524295 MZU524294:MZX524295 NJQ524294:NJT524295 NTM524294:NTP524295 ODI524294:ODL524295 ONE524294:ONH524295 OXA524294:OXD524295 PGW524294:PGZ524295 PQS524294:PQV524295 QAO524294:QAR524295 QKK524294:QKN524295 QUG524294:QUJ524295 REC524294:REF524295 RNY524294:ROB524295 RXU524294:RXX524295 SHQ524294:SHT524295 SRM524294:SRP524295 TBI524294:TBL524295 TLE524294:TLH524295 TVA524294:TVD524295 UEW524294:UEZ524295 UOS524294:UOV524295 UYO524294:UYR524295 VIK524294:VIN524295 VSG524294:VSJ524295 WCC524294:WCF524295 WLY524294:WMB524295 WVU524294:WVX524295 M589830:P589831 JI589830:JL589831 TE589830:TH589831 ADA589830:ADD589831 AMW589830:AMZ589831 AWS589830:AWV589831 BGO589830:BGR589831 BQK589830:BQN589831 CAG589830:CAJ589831 CKC589830:CKF589831 CTY589830:CUB589831 DDU589830:DDX589831 DNQ589830:DNT589831 DXM589830:DXP589831 EHI589830:EHL589831 ERE589830:ERH589831 FBA589830:FBD589831 FKW589830:FKZ589831 FUS589830:FUV589831 GEO589830:GER589831 GOK589830:GON589831 GYG589830:GYJ589831 HIC589830:HIF589831 HRY589830:HSB589831 IBU589830:IBX589831 ILQ589830:ILT589831 IVM589830:IVP589831 JFI589830:JFL589831 JPE589830:JPH589831 JZA589830:JZD589831 KIW589830:KIZ589831 KSS589830:KSV589831 LCO589830:LCR589831 LMK589830:LMN589831 LWG589830:LWJ589831 MGC589830:MGF589831 MPY589830:MQB589831 MZU589830:MZX589831 NJQ589830:NJT589831 NTM589830:NTP589831 ODI589830:ODL589831 ONE589830:ONH589831 OXA589830:OXD589831 PGW589830:PGZ589831 PQS589830:PQV589831 QAO589830:QAR589831 QKK589830:QKN589831 QUG589830:QUJ589831 REC589830:REF589831 RNY589830:ROB589831 RXU589830:RXX589831 SHQ589830:SHT589831 SRM589830:SRP589831 TBI589830:TBL589831 TLE589830:TLH589831 TVA589830:TVD589831 UEW589830:UEZ589831 UOS589830:UOV589831 UYO589830:UYR589831 VIK589830:VIN589831 VSG589830:VSJ589831 WCC589830:WCF589831 WLY589830:WMB589831 WVU589830:WVX589831 M655366:P655367 JI655366:JL655367 TE655366:TH655367 ADA655366:ADD655367 AMW655366:AMZ655367 AWS655366:AWV655367 BGO655366:BGR655367 BQK655366:BQN655367 CAG655366:CAJ655367 CKC655366:CKF655367 CTY655366:CUB655367 DDU655366:DDX655367 DNQ655366:DNT655367 DXM655366:DXP655367 EHI655366:EHL655367 ERE655366:ERH655367 FBA655366:FBD655367 FKW655366:FKZ655367 FUS655366:FUV655367 GEO655366:GER655367 GOK655366:GON655367 GYG655366:GYJ655367 HIC655366:HIF655367 HRY655366:HSB655367 IBU655366:IBX655367 ILQ655366:ILT655367 IVM655366:IVP655367 JFI655366:JFL655367 JPE655366:JPH655367 JZA655366:JZD655367 KIW655366:KIZ655367 KSS655366:KSV655367 LCO655366:LCR655367 LMK655366:LMN655367 LWG655366:LWJ655367 MGC655366:MGF655367 MPY655366:MQB655367 MZU655366:MZX655367 NJQ655366:NJT655367 NTM655366:NTP655367 ODI655366:ODL655367 ONE655366:ONH655367 OXA655366:OXD655367 PGW655366:PGZ655367 PQS655366:PQV655367 QAO655366:QAR655367 QKK655366:QKN655367 QUG655366:QUJ655367 REC655366:REF655367 RNY655366:ROB655367 RXU655366:RXX655367 SHQ655366:SHT655367 SRM655366:SRP655367 TBI655366:TBL655367 TLE655366:TLH655367 TVA655366:TVD655367 UEW655366:UEZ655367 UOS655366:UOV655367 UYO655366:UYR655367 VIK655366:VIN655367 VSG655366:VSJ655367 WCC655366:WCF655367 WLY655366:WMB655367 WVU655366:WVX655367 M720902:P720903 JI720902:JL720903 TE720902:TH720903 ADA720902:ADD720903 AMW720902:AMZ720903 AWS720902:AWV720903 BGO720902:BGR720903 BQK720902:BQN720903 CAG720902:CAJ720903 CKC720902:CKF720903 CTY720902:CUB720903 DDU720902:DDX720903 DNQ720902:DNT720903 DXM720902:DXP720903 EHI720902:EHL720903 ERE720902:ERH720903 FBA720902:FBD720903 FKW720902:FKZ720903 FUS720902:FUV720903 GEO720902:GER720903 GOK720902:GON720903 GYG720902:GYJ720903 HIC720902:HIF720903 HRY720902:HSB720903 IBU720902:IBX720903 ILQ720902:ILT720903 IVM720902:IVP720903 JFI720902:JFL720903 JPE720902:JPH720903 JZA720902:JZD720903 KIW720902:KIZ720903 KSS720902:KSV720903 LCO720902:LCR720903 LMK720902:LMN720903 LWG720902:LWJ720903 MGC720902:MGF720903 MPY720902:MQB720903 MZU720902:MZX720903 NJQ720902:NJT720903 NTM720902:NTP720903 ODI720902:ODL720903 ONE720902:ONH720903 OXA720902:OXD720903 PGW720902:PGZ720903 PQS720902:PQV720903 QAO720902:QAR720903 QKK720902:QKN720903 QUG720902:QUJ720903 REC720902:REF720903 RNY720902:ROB720903 RXU720902:RXX720903 SHQ720902:SHT720903 SRM720902:SRP720903 TBI720902:TBL720903 TLE720902:TLH720903 TVA720902:TVD720903 UEW720902:UEZ720903 UOS720902:UOV720903 UYO720902:UYR720903 VIK720902:VIN720903 VSG720902:VSJ720903 WCC720902:WCF720903 WLY720902:WMB720903 WVU720902:WVX720903 M786438:P786439 JI786438:JL786439 TE786438:TH786439 ADA786438:ADD786439 AMW786438:AMZ786439 AWS786438:AWV786439 BGO786438:BGR786439 BQK786438:BQN786439 CAG786438:CAJ786439 CKC786438:CKF786439 CTY786438:CUB786439 DDU786438:DDX786439 DNQ786438:DNT786439 DXM786438:DXP786439 EHI786438:EHL786439 ERE786438:ERH786439 FBA786438:FBD786439 FKW786438:FKZ786439 FUS786438:FUV786439 GEO786438:GER786439 GOK786438:GON786439 GYG786438:GYJ786439 HIC786438:HIF786439 HRY786438:HSB786439 IBU786438:IBX786439 ILQ786438:ILT786439 IVM786438:IVP786439 JFI786438:JFL786439 JPE786438:JPH786439 JZA786438:JZD786439 KIW786438:KIZ786439 KSS786438:KSV786439 LCO786438:LCR786439 LMK786438:LMN786439 LWG786438:LWJ786439 MGC786438:MGF786439 MPY786438:MQB786439 MZU786438:MZX786439 NJQ786438:NJT786439 NTM786438:NTP786439 ODI786438:ODL786439 ONE786438:ONH786439 OXA786438:OXD786439 PGW786438:PGZ786439 PQS786438:PQV786439 QAO786438:QAR786439 QKK786438:QKN786439 QUG786438:QUJ786439 REC786438:REF786439 RNY786438:ROB786439 RXU786438:RXX786439 SHQ786438:SHT786439 SRM786438:SRP786439 TBI786438:TBL786439 TLE786438:TLH786439 TVA786438:TVD786439 UEW786438:UEZ786439 UOS786438:UOV786439 UYO786438:UYR786439 VIK786438:VIN786439 VSG786438:VSJ786439 WCC786438:WCF786439 WLY786438:WMB786439 WVU786438:WVX786439 M851974:P851975 JI851974:JL851975 TE851974:TH851975 ADA851974:ADD851975 AMW851974:AMZ851975 AWS851974:AWV851975 BGO851974:BGR851975 BQK851974:BQN851975 CAG851974:CAJ851975 CKC851974:CKF851975 CTY851974:CUB851975 DDU851974:DDX851975 DNQ851974:DNT851975 DXM851974:DXP851975 EHI851974:EHL851975 ERE851974:ERH851975 FBA851974:FBD851975 FKW851974:FKZ851975 FUS851974:FUV851975 GEO851974:GER851975 GOK851974:GON851975 GYG851974:GYJ851975 HIC851974:HIF851975 HRY851974:HSB851975 IBU851974:IBX851975 ILQ851974:ILT851975 IVM851974:IVP851975 JFI851974:JFL851975 JPE851974:JPH851975 JZA851974:JZD851975 KIW851974:KIZ851975 KSS851974:KSV851975 LCO851974:LCR851975 LMK851974:LMN851975 LWG851974:LWJ851975 MGC851974:MGF851975 MPY851974:MQB851975 MZU851974:MZX851975 NJQ851974:NJT851975 NTM851974:NTP851975 ODI851974:ODL851975 ONE851974:ONH851975 OXA851974:OXD851975 PGW851974:PGZ851975 PQS851974:PQV851975 QAO851974:QAR851975 QKK851974:QKN851975 QUG851974:QUJ851975 REC851974:REF851975 RNY851974:ROB851975 RXU851974:RXX851975 SHQ851974:SHT851975 SRM851974:SRP851975 TBI851974:TBL851975 TLE851974:TLH851975 TVA851974:TVD851975 UEW851974:UEZ851975 UOS851974:UOV851975 UYO851974:UYR851975 VIK851974:VIN851975 VSG851974:VSJ851975 WCC851974:WCF851975 WLY851974:WMB851975 WVU851974:WVX851975 M917510:P917511 JI917510:JL917511 TE917510:TH917511 ADA917510:ADD917511 AMW917510:AMZ917511 AWS917510:AWV917511 BGO917510:BGR917511 BQK917510:BQN917511 CAG917510:CAJ917511 CKC917510:CKF917511 CTY917510:CUB917511 DDU917510:DDX917511 DNQ917510:DNT917511 DXM917510:DXP917511 EHI917510:EHL917511 ERE917510:ERH917511 FBA917510:FBD917511 FKW917510:FKZ917511 FUS917510:FUV917511 GEO917510:GER917511 GOK917510:GON917511 GYG917510:GYJ917511 HIC917510:HIF917511 HRY917510:HSB917511 IBU917510:IBX917511 ILQ917510:ILT917511 IVM917510:IVP917511 JFI917510:JFL917511 JPE917510:JPH917511 JZA917510:JZD917511 KIW917510:KIZ917511 KSS917510:KSV917511 LCO917510:LCR917511 LMK917510:LMN917511 LWG917510:LWJ917511 MGC917510:MGF917511 MPY917510:MQB917511 MZU917510:MZX917511 NJQ917510:NJT917511 NTM917510:NTP917511 ODI917510:ODL917511 ONE917510:ONH917511 OXA917510:OXD917511 PGW917510:PGZ917511 PQS917510:PQV917511 QAO917510:QAR917511 QKK917510:QKN917511 QUG917510:QUJ917511 REC917510:REF917511 RNY917510:ROB917511 RXU917510:RXX917511 SHQ917510:SHT917511 SRM917510:SRP917511 TBI917510:TBL917511 TLE917510:TLH917511 TVA917510:TVD917511 UEW917510:UEZ917511 UOS917510:UOV917511 UYO917510:UYR917511 VIK917510:VIN917511 VSG917510:VSJ917511 WCC917510:WCF917511 WLY917510:WMB917511 WVU917510:WVX917511 M983046:P983047 JI983046:JL983047 TE983046:TH983047 ADA983046:ADD983047 AMW983046:AMZ983047 AWS983046:AWV983047 BGO983046:BGR983047 BQK983046:BQN983047 CAG983046:CAJ983047 CKC983046:CKF983047 CTY983046:CUB983047 DDU983046:DDX983047 DNQ983046:DNT983047 DXM983046:DXP983047 EHI983046:EHL983047 ERE983046:ERH983047 FBA983046:FBD983047 FKW983046:FKZ983047 FUS983046:FUV983047 GEO983046:GER983047 GOK983046:GON983047 GYG983046:GYJ983047 HIC983046:HIF983047 HRY983046:HSB983047 IBU983046:IBX983047 ILQ983046:ILT983047 IVM983046:IVP983047 JFI983046:JFL983047 JPE983046:JPH983047 JZA983046:JZD983047 KIW983046:KIZ983047 KSS983046:KSV983047 LCO983046:LCR983047 LMK983046:LMN983047 LWG983046:LWJ983047 MGC983046:MGF983047 MPY983046:MQB983047 MZU983046:MZX983047 NJQ983046:NJT983047 NTM983046:NTP983047 ODI983046:ODL983047 ONE983046:ONH983047 OXA983046:OXD983047 PGW983046:PGZ983047 PQS983046:PQV983047 QAO983046:QAR983047 QKK983046:QKN983047 QUG983046:QUJ983047 REC983046:REF983047 RNY983046:ROB983047 RXU983046:RXX983047 SHQ983046:SHT983047 SRM983046:SRP983047 TBI983046:TBL983047 TLE983046:TLH983047 TVA983046:TVD983047 UEW983046:UEZ983047 UOS983046:UOV983047 UYO983046:UYR983047 VIK983046:VIN983047 VSG983046:VSJ983047 WCC983046:WCF983047 WLY983046:WMB983047 WVU983046:WVX983047">
      <formula1>0</formula1>
      <formula2>Z25</formula2>
    </dataValidation>
    <dataValidation type="whole" allowBlank="1" showInputMessage="1" showErrorMessage="1" sqref="M8:P8 JI8:JL8 TE8:TH8 ADA8:ADD8 AMW8:AMZ8 AWS8:AWV8 BGO8:BGR8 BQK8:BQN8 CAG8:CAJ8 CKC8:CKF8 CTY8:CUB8 DDU8:DDX8 DNQ8:DNT8 DXM8:DXP8 EHI8:EHL8 ERE8:ERH8 FBA8:FBD8 FKW8:FKZ8 FUS8:FUV8 GEO8:GER8 GOK8:GON8 GYG8:GYJ8 HIC8:HIF8 HRY8:HSB8 IBU8:IBX8 ILQ8:ILT8 IVM8:IVP8 JFI8:JFL8 JPE8:JPH8 JZA8:JZD8 KIW8:KIZ8 KSS8:KSV8 LCO8:LCR8 LMK8:LMN8 LWG8:LWJ8 MGC8:MGF8 MPY8:MQB8 MZU8:MZX8 NJQ8:NJT8 NTM8:NTP8 ODI8:ODL8 ONE8:ONH8 OXA8:OXD8 PGW8:PGZ8 PQS8:PQV8 QAO8:QAR8 QKK8:QKN8 QUG8:QUJ8 REC8:REF8 RNY8:ROB8 RXU8:RXX8 SHQ8:SHT8 SRM8:SRP8 TBI8:TBL8 TLE8:TLH8 TVA8:TVD8 UEW8:UEZ8 UOS8:UOV8 UYO8:UYR8 VIK8:VIN8 VSG8:VSJ8 WCC8:WCF8 WLY8:WMB8 WVU8:WVX8 M65544:P65544 JI65544:JL65544 TE65544:TH65544 ADA65544:ADD65544 AMW65544:AMZ65544 AWS65544:AWV65544 BGO65544:BGR65544 BQK65544:BQN65544 CAG65544:CAJ65544 CKC65544:CKF65544 CTY65544:CUB65544 DDU65544:DDX65544 DNQ65544:DNT65544 DXM65544:DXP65544 EHI65544:EHL65544 ERE65544:ERH65544 FBA65544:FBD65544 FKW65544:FKZ65544 FUS65544:FUV65544 GEO65544:GER65544 GOK65544:GON65544 GYG65544:GYJ65544 HIC65544:HIF65544 HRY65544:HSB65544 IBU65544:IBX65544 ILQ65544:ILT65544 IVM65544:IVP65544 JFI65544:JFL65544 JPE65544:JPH65544 JZA65544:JZD65544 KIW65544:KIZ65544 KSS65544:KSV65544 LCO65544:LCR65544 LMK65544:LMN65544 LWG65544:LWJ65544 MGC65544:MGF65544 MPY65544:MQB65544 MZU65544:MZX65544 NJQ65544:NJT65544 NTM65544:NTP65544 ODI65544:ODL65544 ONE65544:ONH65544 OXA65544:OXD65544 PGW65544:PGZ65544 PQS65544:PQV65544 QAO65544:QAR65544 QKK65544:QKN65544 QUG65544:QUJ65544 REC65544:REF65544 RNY65544:ROB65544 RXU65544:RXX65544 SHQ65544:SHT65544 SRM65544:SRP65544 TBI65544:TBL65544 TLE65544:TLH65544 TVA65544:TVD65544 UEW65544:UEZ65544 UOS65544:UOV65544 UYO65544:UYR65544 VIK65544:VIN65544 VSG65544:VSJ65544 WCC65544:WCF65544 WLY65544:WMB65544 WVU65544:WVX65544 M131080:P131080 JI131080:JL131080 TE131080:TH131080 ADA131080:ADD131080 AMW131080:AMZ131080 AWS131080:AWV131080 BGO131080:BGR131080 BQK131080:BQN131080 CAG131080:CAJ131080 CKC131080:CKF131080 CTY131080:CUB131080 DDU131080:DDX131080 DNQ131080:DNT131080 DXM131080:DXP131080 EHI131080:EHL131080 ERE131080:ERH131080 FBA131080:FBD131080 FKW131080:FKZ131080 FUS131080:FUV131080 GEO131080:GER131080 GOK131080:GON131080 GYG131080:GYJ131080 HIC131080:HIF131080 HRY131080:HSB131080 IBU131080:IBX131080 ILQ131080:ILT131080 IVM131080:IVP131080 JFI131080:JFL131080 JPE131080:JPH131080 JZA131080:JZD131080 KIW131080:KIZ131080 KSS131080:KSV131080 LCO131080:LCR131080 LMK131080:LMN131080 LWG131080:LWJ131080 MGC131080:MGF131080 MPY131080:MQB131080 MZU131080:MZX131080 NJQ131080:NJT131080 NTM131080:NTP131080 ODI131080:ODL131080 ONE131080:ONH131080 OXA131080:OXD131080 PGW131080:PGZ131080 PQS131080:PQV131080 QAO131080:QAR131080 QKK131080:QKN131080 QUG131080:QUJ131080 REC131080:REF131080 RNY131080:ROB131080 RXU131080:RXX131080 SHQ131080:SHT131080 SRM131080:SRP131080 TBI131080:TBL131080 TLE131080:TLH131080 TVA131080:TVD131080 UEW131080:UEZ131080 UOS131080:UOV131080 UYO131080:UYR131080 VIK131080:VIN131080 VSG131080:VSJ131080 WCC131080:WCF131080 WLY131080:WMB131080 WVU131080:WVX131080 M196616:P196616 JI196616:JL196616 TE196616:TH196616 ADA196616:ADD196616 AMW196616:AMZ196616 AWS196616:AWV196616 BGO196616:BGR196616 BQK196616:BQN196616 CAG196616:CAJ196616 CKC196616:CKF196616 CTY196616:CUB196616 DDU196616:DDX196616 DNQ196616:DNT196616 DXM196616:DXP196616 EHI196616:EHL196616 ERE196616:ERH196616 FBA196616:FBD196616 FKW196616:FKZ196616 FUS196616:FUV196616 GEO196616:GER196616 GOK196616:GON196616 GYG196616:GYJ196616 HIC196616:HIF196616 HRY196616:HSB196616 IBU196616:IBX196616 ILQ196616:ILT196616 IVM196616:IVP196616 JFI196616:JFL196616 JPE196616:JPH196616 JZA196616:JZD196616 KIW196616:KIZ196616 KSS196616:KSV196616 LCO196616:LCR196616 LMK196616:LMN196616 LWG196616:LWJ196616 MGC196616:MGF196616 MPY196616:MQB196616 MZU196616:MZX196616 NJQ196616:NJT196616 NTM196616:NTP196616 ODI196616:ODL196616 ONE196616:ONH196616 OXA196616:OXD196616 PGW196616:PGZ196616 PQS196616:PQV196616 QAO196616:QAR196616 QKK196616:QKN196616 QUG196616:QUJ196616 REC196616:REF196616 RNY196616:ROB196616 RXU196616:RXX196616 SHQ196616:SHT196616 SRM196616:SRP196616 TBI196616:TBL196616 TLE196616:TLH196616 TVA196616:TVD196616 UEW196616:UEZ196616 UOS196616:UOV196616 UYO196616:UYR196616 VIK196616:VIN196616 VSG196616:VSJ196616 WCC196616:WCF196616 WLY196616:WMB196616 WVU196616:WVX196616 M262152:P262152 JI262152:JL262152 TE262152:TH262152 ADA262152:ADD262152 AMW262152:AMZ262152 AWS262152:AWV262152 BGO262152:BGR262152 BQK262152:BQN262152 CAG262152:CAJ262152 CKC262152:CKF262152 CTY262152:CUB262152 DDU262152:DDX262152 DNQ262152:DNT262152 DXM262152:DXP262152 EHI262152:EHL262152 ERE262152:ERH262152 FBA262152:FBD262152 FKW262152:FKZ262152 FUS262152:FUV262152 GEO262152:GER262152 GOK262152:GON262152 GYG262152:GYJ262152 HIC262152:HIF262152 HRY262152:HSB262152 IBU262152:IBX262152 ILQ262152:ILT262152 IVM262152:IVP262152 JFI262152:JFL262152 JPE262152:JPH262152 JZA262152:JZD262152 KIW262152:KIZ262152 KSS262152:KSV262152 LCO262152:LCR262152 LMK262152:LMN262152 LWG262152:LWJ262152 MGC262152:MGF262152 MPY262152:MQB262152 MZU262152:MZX262152 NJQ262152:NJT262152 NTM262152:NTP262152 ODI262152:ODL262152 ONE262152:ONH262152 OXA262152:OXD262152 PGW262152:PGZ262152 PQS262152:PQV262152 QAO262152:QAR262152 QKK262152:QKN262152 QUG262152:QUJ262152 REC262152:REF262152 RNY262152:ROB262152 RXU262152:RXX262152 SHQ262152:SHT262152 SRM262152:SRP262152 TBI262152:TBL262152 TLE262152:TLH262152 TVA262152:TVD262152 UEW262152:UEZ262152 UOS262152:UOV262152 UYO262152:UYR262152 VIK262152:VIN262152 VSG262152:VSJ262152 WCC262152:WCF262152 WLY262152:WMB262152 WVU262152:WVX262152 M327688:P327688 JI327688:JL327688 TE327688:TH327688 ADA327688:ADD327688 AMW327688:AMZ327688 AWS327688:AWV327688 BGO327688:BGR327688 BQK327688:BQN327688 CAG327688:CAJ327688 CKC327688:CKF327688 CTY327688:CUB327688 DDU327688:DDX327688 DNQ327688:DNT327688 DXM327688:DXP327688 EHI327688:EHL327688 ERE327688:ERH327688 FBA327688:FBD327688 FKW327688:FKZ327688 FUS327688:FUV327688 GEO327688:GER327688 GOK327688:GON327688 GYG327688:GYJ327688 HIC327688:HIF327688 HRY327688:HSB327688 IBU327688:IBX327688 ILQ327688:ILT327688 IVM327688:IVP327688 JFI327688:JFL327688 JPE327688:JPH327688 JZA327688:JZD327688 KIW327688:KIZ327688 KSS327688:KSV327688 LCO327688:LCR327688 LMK327688:LMN327688 LWG327688:LWJ327688 MGC327688:MGF327688 MPY327688:MQB327688 MZU327688:MZX327688 NJQ327688:NJT327688 NTM327688:NTP327688 ODI327688:ODL327688 ONE327688:ONH327688 OXA327688:OXD327688 PGW327688:PGZ327688 PQS327688:PQV327688 QAO327688:QAR327688 QKK327688:QKN327688 QUG327688:QUJ327688 REC327688:REF327688 RNY327688:ROB327688 RXU327688:RXX327688 SHQ327688:SHT327688 SRM327688:SRP327688 TBI327688:TBL327688 TLE327688:TLH327688 TVA327688:TVD327688 UEW327688:UEZ327688 UOS327688:UOV327688 UYO327688:UYR327688 VIK327688:VIN327688 VSG327688:VSJ327688 WCC327688:WCF327688 WLY327688:WMB327688 WVU327688:WVX327688 M393224:P393224 JI393224:JL393224 TE393224:TH393224 ADA393224:ADD393224 AMW393224:AMZ393224 AWS393224:AWV393224 BGO393224:BGR393224 BQK393224:BQN393224 CAG393224:CAJ393224 CKC393224:CKF393224 CTY393224:CUB393224 DDU393224:DDX393224 DNQ393224:DNT393224 DXM393224:DXP393224 EHI393224:EHL393224 ERE393224:ERH393224 FBA393224:FBD393224 FKW393224:FKZ393224 FUS393224:FUV393224 GEO393224:GER393224 GOK393224:GON393224 GYG393224:GYJ393224 HIC393224:HIF393224 HRY393224:HSB393224 IBU393224:IBX393224 ILQ393224:ILT393224 IVM393224:IVP393224 JFI393224:JFL393224 JPE393224:JPH393224 JZA393224:JZD393224 KIW393224:KIZ393224 KSS393224:KSV393224 LCO393224:LCR393224 LMK393224:LMN393224 LWG393224:LWJ393224 MGC393224:MGF393224 MPY393224:MQB393224 MZU393224:MZX393224 NJQ393224:NJT393224 NTM393224:NTP393224 ODI393224:ODL393224 ONE393224:ONH393224 OXA393224:OXD393224 PGW393224:PGZ393224 PQS393224:PQV393224 QAO393224:QAR393224 QKK393224:QKN393224 QUG393224:QUJ393224 REC393224:REF393224 RNY393224:ROB393224 RXU393224:RXX393224 SHQ393224:SHT393224 SRM393224:SRP393224 TBI393224:TBL393224 TLE393224:TLH393224 TVA393224:TVD393224 UEW393224:UEZ393224 UOS393224:UOV393224 UYO393224:UYR393224 VIK393224:VIN393224 VSG393224:VSJ393224 WCC393224:WCF393224 WLY393224:WMB393224 WVU393224:WVX393224 M458760:P458760 JI458760:JL458760 TE458760:TH458760 ADA458760:ADD458760 AMW458760:AMZ458760 AWS458760:AWV458760 BGO458760:BGR458760 BQK458760:BQN458760 CAG458760:CAJ458760 CKC458760:CKF458760 CTY458760:CUB458760 DDU458760:DDX458760 DNQ458760:DNT458760 DXM458760:DXP458760 EHI458760:EHL458760 ERE458760:ERH458760 FBA458760:FBD458760 FKW458760:FKZ458760 FUS458760:FUV458760 GEO458760:GER458760 GOK458760:GON458760 GYG458760:GYJ458760 HIC458760:HIF458760 HRY458760:HSB458760 IBU458760:IBX458760 ILQ458760:ILT458760 IVM458760:IVP458760 JFI458760:JFL458760 JPE458760:JPH458760 JZA458760:JZD458760 KIW458760:KIZ458760 KSS458760:KSV458760 LCO458760:LCR458760 LMK458760:LMN458760 LWG458760:LWJ458760 MGC458760:MGF458760 MPY458760:MQB458760 MZU458760:MZX458760 NJQ458760:NJT458760 NTM458760:NTP458760 ODI458760:ODL458760 ONE458760:ONH458760 OXA458760:OXD458760 PGW458760:PGZ458760 PQS458760:PQV458760 QAO458760:QAR458760 QKK458760:QKN458760 QUG458760:QUJ458760 REC458760:REF458760 RNY458760:ROB458760 RXU458760:RXX458760 SHQ458760:SHT458760 SRM458760:SRP458760 TBI458760:TBL458760 TLE458760:TLH458760 TVA458760:TVD458760 UEW458760:UEZ458760 UOS458760:UOV458760 UYO458760:UYR458760 VIK458760:VIN458760 VSG458760:VSJ458760 WCC458760:WCF458760 WLY458760:WMB458760 WVU458760:WVX458760 M524296:P524296 JI524296:JL524296 TE524296:TH524296 ADA524296:ADD524296 AMW524296:AMZ524296 AWS524296:AWV524296 BGO524296:BGR524296 BQK524296:BQN524296 CAG524296:CAJ524296 CKC524296:CKF524296 CTY524296:CUB524296 DDU524296:DDX524296 DNQ524296:DNT524296 DXM524296:DXP524296 EHI524296:EHL524296 ERE524296:ERH524296 FBA524296:FBD524296 FKW524296:FKZ524296 FUS524296:FUV524296 GEO524296:GER524296 GOK524296:GON524296 GYG524296:GYJ524296 HIC524296:HIF524296 HRY524296:HSB524296 IBU524296:IBX524296 ILQ524296:ILT524296 IVM524296:IVP524296 JFI524296:JFL524296 JPE524296:JPH524296 JZA524296:JZD524296 KIW524296:KIZ524296 KSS524296:KSV524296 LCO524296:LCR524296 LMK524296:LMN524296 LWG524296:LWJ524296 MGC524296:MGF524296 MPY524296:MQB524296 MZU524296:MZX524296 NJQ524296:NJT524296 NTM524296:NTP524296 ODI524296:ODL524296 ONE524296:ONH524296 OXA524296:OXD524296 PGW524296:PGZ524296 PQS524296:PQV524296 QAO524296:QAR524296 QKK524296:QKN524296 QUG524296:QUJ524296 REC524296:REF524296 RNY524296:ROB524296 RXU524296:RXX524296 SHQ524296:SHT524296 SRM524296:SRP524296 TBI524296:TBL524296 TLE524296:TLH524296 TVA524296:TVD524296 UEW524296:UEZ524296 UOS524296:UOV524296 UYO524296:UYR524296 VIK524296:VIN524296 VSG524296:VSJ524296 WCC524296:WCF524296 WLY524296:WMB524296 WVU524296:WVX524296 M589832:P589832 JI589832:JL589832 TE589832:TH589832 ADA589832:ADD589832 AMW589832:AMZ589832 AWS589832:AWV589832 BGO589832:BGR589832 BQK589832:BQN589832 CAG589832:CAJ589832 CKC589832:CKF589832 CTY589832:CUB589832 DDU589832:DDX589832 DNQ589832:DNT589832 DXM589832:DXP589832 EHI589832:EHL589832 ERE589832:ERH589832 FBA589832:FBD589832 FKW589832:FKZ589832 FUS589832:FUV589832 GEO589832:GER589832 GOK589832:GON589832 GYG589832:GYJ589832 HIC589832:HIF589832 HRY589832:HSB589832 IBU589832:IBX589832 ILQ589832:ILT589832 IVM589832:IVP589832 JFI589832:JFL589832 JPE589832:JPH589832 JZA589832:JZD589832 KIW589832:KIZ589832 KSS589832:KSV589832 LCO589832:LCR589832 LMK589832:LMN589832 LWG589832:LWJ589832 MGC589832:MGF589832 MPY589832:MQB589832 MZU589832:MZX589832 NJQ589832:NJT589832 NTM589832:NTP589832 ODI589832:ODL589832 ONE589832:ONH589832 OXA589832:OXD589832 PGW589832:PGZ589832 PQS589832:PQV589832 QAO589832:QAR589832 QKK589832:QKN589832 QUG589832:QUJ589832 REC589832:REF589832 RNY589832:ROB589832 RXU589832:RXX589832 SHQ589832:SHT589832 SRM589832:SRP589832 TBI589832:TBL589832 TLE589832:TLH589832 TVA589832:TVD589832 UEW589832:UEZ589832 UOS589832:UOV589832 UYO589832:UYR589832 VIK589832:VIN589832 VSG589832:VSJ589832 WCC589832:WCF589832 WLY589832:WMB589832 WVU589832:WVX589832 M655368:P655368 JI655368:JL655368 TE655368:TH655368 ADA655368:ADD655368 AMW655368:AMZ655368 AWS655368:AWV655368 BGO655368:BGR655368 BQK655368:BQN655368 CAG655368:CAJ655368 CKC655368:CKF655368 CTY655368:CUB655368 DDU655368:DDX655368 DNQ655368:DNT655368 DXM655368:DXP655368 EHI655368:EHL655368 ERE655368:ERH655368 FBA655368:FBD655368 FKW655368:FKZ655368 FUS655368:FUV655368 GEO655368:GER655368 GOK655368:GON655368 GYG655368:GYJ655368 HIC655368:HIF655368 HRY655368:HSB655368 IBU655368:IBX655368 ILQ655368:ILT655368 IVM655368:IVP655368 JFI655368:JFL655368 JPE655368:JPH655368 JZA655368:JZD655368 KIW655368:KIZ655368 KSS655368:KSV655368 LCO655368:LCR655368 LMK655368:LMN655368 LWG655368:LWJ655368 MGC655368:MGF655368 MPY655368:MQB655368 MZU655368:MZX655368 NJQ655368:NJT655368 NTM655368:NTP655368 ODI655368:ODL655368 ONE655368:ONH655368 OXA655368:OXD655368 PGW655368:PGZ655368 PQS655368:PQV655368 QAO655368:QAR655368 QKK655368:QKN655368 QUG655368:QUJ655368 REC655368:REF655368 RNY655368:ROB655368 RXU655368:RXX655368 SHQ655368:SHT655368 SRM655368:SRP655368 TBI655368:TBL655368 TLE655368:TLH655368 TVA655368:TVD655368 UEW655368:UEZ655368 UOS655368:UOV655368 UYO655368:UYR655368 VIK655368:VIN655368 VSG655368:VSJ655368 WCC655368:WCF655368 WLY655368:WMB655368 WVU655368:WVX655368 M720904:P720904 JI720904:JL720904 TE720904:TH720904 ADA720904:ADD720904 AMW720904:AMZ720904 AWS720904:AWV720904 BGO720904:BGR720904 BQK720904:BQN720904 CAG720904:CAJ720904 CKC720904:CKF720904 CTY720904:CUB720904 DDU720904:DDX720904 DNQ720904:DNT720904 DXM720904:DXP720904 EHI720904:EHL720904 ERE720904:ERH720904 FBA720904:FBD720904 FKW720904:FKZ720904 FUS720904:FUV720904 GEO720904:GER720904 GOK720904:GON720904 GYG720904:GYJ720904 HIC720904:HIF720904 HRY720904:HSB720904 IBU720904:IBX720904 ILQ720904:ILT720904 IVM720904:IVP720904 JFI720904:JFL720904 JPE720904:JPH720904 JZA720904:JZD720904 KIW720904:KIZ720904 KSS720904:KSV720904 LCO720904:LCR720904 LMK720904:LMN720904 LWG720904:LWJ720904 MGC720904:MGF720904 MPY720904:MQB720904 MZU720904:MZX720904 NJQ720904:NJT720904 NTM720904:NTP720904 ODI720904:ODL720904 ONE720904:ONH720904 OXA720904:OXD720904 PGW720904:PGZ720904 PQS720904:PQV720904 QAO720904:QAR720904 QKK720904:QKN720904 QUG720904:QUJ720904 REC720904:REF720904 RNY720904:ROB720904 RXU720904:RXX720904 SHQ720904:SHT720904 SRM720904:SRP720904 TBI720904:TBL720904 TLE720904:TLH720904 TVA720904:TVD720904 UEW720904:UEZ720904 UOS720904:UOV720904 UYO720904:UYR720904 VIK720904:VIN720904 VSG720904:VSJ720904 WCC720904:WCF720904 WLY720904:WMB720904 WVU720904:WVX720904 M786440:P786440 JI786440:JL786440 TE786440:TH786440 ADA786440:ADD786440 AMW786440:AMZ786440 AWS786440:AWV786440 BGO786440:BGR786440 BQK786440:BQN786440 CAG786440:CAJ786440 CKC786440:CKF786440 CTY786440:CUB786440 DDU786440:DDX786440 DNQ786440:DNT786440 DXM786440:DXP786440 EHI786440:EHL786440 ERE786440:ERH786440 FBA786440:FBD786440 FKW786440:FKZ786440 FUS786440:FUV786440 GEO786440:GER786440 GOK786440:GON786440 GYG786440:GYJ786440 HIC786440:HIF786440 HRY786440:HSB786440 IBU786440:IBX786440 ILQ786440:ILT786440 IVM786440:IVP786440 JFI786440:JFL786440 JPE786440:JPH786440 JZA786440:JZD786440 KIW786440:KIZ786440 KSS786440:KSV786440 LCO786440:LCR786440 LMK786440:LMN786440 LWG786440:LWJ786440 MGC786440:MGF786440 MPY786440:MQB786440 MZU786440:MZX786440 NJQ786440:NJT786440 NTM786440:NTP786440 ODI786440:ODL786440 ONE786440:ONH786440 OXA786440:OXD786440 PGW786440:PGZ786440 PQS786440:PQV786440 QAO786440:QAR786440 QKK786440:QKN786440 QUG786440:QUJ786440 REC786440:REF786440 RNY786440:ROB786440 RXU786440:RXX786440 SHQ786440:SHT786440 SRM786440:SRP786440 TBI786440:TBL786440 TLE786440:TLH786440 TVA786440:TVD786440 UEW786440:UEZ786440 UOS786440:UOV786440 UYO786440:UYR786440 VIK786440:VIN786440 VSG786440:VSJ786440 WCC786440:WCF786440 WLY786440:WMB786440 WVU786440:WVX786440 M851976:P851976 JI851976:JL851976 TE851976:TH851976 ADA851976:ADD851976 AMW851976:AMZ851976 AWS851976:AWV851976 BGO851976:BGR851976 BQK851976:BQN851976 CAG851976:CAJ851976 CKC851976:CKF851976 CTY851976:CUB851976 DDU851976:DDX851976 DNQ851976:DNT851976 DXM851976:DXP851976 EHI851976:EHL851976 ERE851976:ERH851976 FBA851976:FBD851976 FKW851976:FKZ851976 FUS851976:FUV851976 GEO851976:GER851976 GOK851976:GON851976 GYG851976:GYJ851976 HIC851976:HIF851976 HRY851976:HSB851976 IBU851976:IBX851976 ILQ851976:ILT851976 IVM851976:IVP851976 JFI851976:JFL851976 JPE851976:JPH851976 JZA851976:JZD851976 KIW851976:KIZ851976 KSS851976:KSV851976 LCO851976:LCR851976 LMK851976:LMN851976 LWG851976:LWJ851976 MGC851976:MGF851976 MPY851976:MQB851976 MZU851976:MZX851976 NJQ851976:NJT851976 NTM851976:NTP851976 ODI851976:ODL851976 ONE851976:ONH851976 OXA851976:OXD851976 PGW851976:PGZ851976 PQS851976:PQV851976 QAO851976:QAR851976 QKK851976:QKN851976 QUG851976:QUJ851976 REC851976:REF851976 RNY851976:ROB851976 RXU851976:RXX851976 SHQ851976:SHT851976 SRM851976:SRP851976 TBI851976:TBL851976 TLE851976:TLH851976 TVA851976:TVD851976 UEW851976:UEZ851976 UOS851976:UOV851976 UYO851976:UYR851976 VIK851976:VIN851976 VSG851976:VSJ851976 WCC851976:WCF851976 WLY851976:WMB851976 WVU851976:WVX851976 M917512:P917512 JI917512:JL917512 TE917512:TH917512 ADA917512:ADD917512 AMW917512:AMZ917512 AWS917512:AWV917512 BGO917512:BGR917512 BQK917512:BQN917512 CAG917512:CAJ917512 CKC917512:CKF917512 CTY917512:CUB917512 DDU917512:DDX917512 DNQ917512:DNT917512 DXM917512:DXP917512 EHI917512:EHL917512 ERE917512:ERH917512 FBA917512:FBD917512 FKW917512:FKZ917512 FUS917512:FUV917512 GEO917512:GER917512 GOK917512:GON917512 GYG917512:GYJ917512 HIC917512:HIF917512 HRY917512:HSB917512 IBU917512:IBX917512 ILQ917512:ILT917512 IVM917512:IVP917512 JFI917512:JFL917512 JPE917512:JPH917512 JZA917512:JZD917512 KIW917512:KIZ917512 KSS917512:KSV917512 LCO917512:LCR917512 LMK917512:LMN917512 LWG917512:LWJ917512 MGC917512:MGF917512 MPY917512:MQB917512 MZU917512:MZX917512 NJQ917512:NJT917512 NTM917512:NTP917512 ODI917512:ODL917512 ONE917512:ONH917512 OXA917512:OXD917512 PGW917512:PGZ917512 PQS917512:PQV917512 QAO917512:QAR917512 QKK917512:QKN917512 QUG917512:QUJ917512 REC917512:REF917512 RNY917512:ROB917512 RXU917512:RXX917512 SHQ917512:SHT917512 SRM917512:SRP917512 TBI917512:TBL917512 TLE917512:TLH917512 TVA917512:TVD917512 UEW917512:UEZ917512 UOS917512:UOV917512 UYO917512:UYR917512 VIK917512:VIN917512 VSG917512:VSJ917512 WCC917512:WCF917512 WLY917512:WMB917512 WVU917512:WVX917512 M983048:P983048 JI983048:JL983048 TE983048:TH983048 ADA983048:ADD983048 AMW983048:AMZ983048 AWS983048:AWV983048 BGO983048:BGR983048 BQK983048:BQN983048 CAG983048:CAJ983048 CKC983048:CKF983048 CTY983048:CUB983048 DDU983048:DDX983048 DNQ983048:DNT983048 DXM983048:DXP983048 EHI983048:EHL983048 ERE983048:ERH983048 FBA983048:FBD983048 FKW983048:FKZ983048 FUS983048:FUV983048 GEO983048:GER983048 GOK983048:GON983048 GYG983048:GYJ983048 HIC983048:HIF983048 HRY983048:HSB983048 IBU983048:IBX983048 ILQ983048:ILT983048 IVM983048:IVP983048 JFI983048:JFL983048 JPE983048:JPH983048 JZA983048:JZD983048 KIW983048:KIZ983048 KSS983048:KSV983048 LCO983048:LCR983048 LMK983048:LMN983048 LWG983048:LWJ983048 MGC983048:MGF983048 MPY983048:MQB983048 MZU983048:MZX983048 NJQ983048:NJT983048 NTM983048:NTP983048 ODI983048:ODL983048 ONE983048:ONH983048 OXA983048:OXD983048 PGW983048:PGZ983048 PQS983048:PQV983048 QAO983048:QAR983048 QKK983048:QKN983048 QUG983048:QUJ983048 REC983048:REF983048 RNY983048:ROB983048 RXU983048:RXX983048 SHQ983048:SHT983048 SRM983048:SRP983048 TBI983048:TBL983048 TLE983048:TLH983048 TVA983048:TVD983048 UEW983048:UEZ983048 UOS983048:UOV983048 UYO983048:UYR983048 VIK983048:VIN983048 VSG983048:VSJ983048 WCC983048:WCF983048 WLY983048:WMB983048 WVU983048:WVX983048">
      <formula1>0</formula1>
      <formula2>Z34</formula2>
    </dataValidation>
  </dataValidations>
  <pageMargins left="0.7" right="0.7" top="0.75" bottom="0.75" header="0.3" footer="0.3"/>
  <pageSetup paperSize="9" scale="7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0"/>
  <sheetViews>
    <sheetView view="pageBreakPreview" zoomScaleNormal="100" zoomScaleSheetLayoutView="100" workbookViewId="0">
      <selection activeCell="B1" sqref="B1"/>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c r="B1" s="18"/>
    </row>
    <row r="2" spans="2:11" ht="24.75" customHeight="1">
      <c r="B2" s="1408" t="s">
        <v>26</v>
      </c>
      <c r="C2" s="1408"/>
      <c r="D2" s="1408"/>
      <c r="E2" s="1408"/>
      <c r="F2" s="1408"/>
      <c r="G2" s="1408"/>
      <c r="H2" s="1408"/>
      <c r="I2" s="1408"/>
      <c r="J2" s="1408"/>
      <c r="K2" s="1408"/>
    </row>
    <row r="3" spans="2:11" ht="17.25" customHeight="1"/>
    <row r="4" spans="2:11" ht="17.25" customHeight="1">
      <c r="G4" t="s">
        <v>27</v>
      </c>
    </row>
    <row r="5" spans="2:11" ht="17.25" customHeight="1">
      <c r="G5" t="s">
        <v>28</v>
      </c>
    </row>
    <row r="6" spans="2:11" ht="17.25" customHeight="1">
      <c r="G6" t="s">
        <v>7</v>
      </c>
      <c r="K6" s="238"/>
    </row>
    <row r="7" spans="2:11" ht="17.25" customHeight="1"/>
    <row r="8" spans="2:11" ht="17.25" customHeight="1">
      <c r="B8" s="31" t="s">
        <v>762</v>
      </c>
    </row>
    <row r="9" spans="2:11" ht="17.25" customHeight="1">
      <c r="B9" s="31" t="s">
        <v>763</v>
      </c>
    </row>
    <row r="10" spans="2:11" ht="17.25" customHeight="1">
      <c r="B10" s="31" t="s">
        <v>764</v>
      </c>
    </row>
    <row r="11" spans="2:11" ht="17.25" customHeight="1">
      <c r="B11" s="31" t="s">
        <v>29</v>
      </c>
    </row>
    <row r="12" spans="2:11" ht="17.25" customHeight="1">
      <c r="B12" s="1409" t="s">
        <v>30</v>
      </c>
      <c r="C12" s="1409"/>
      <c r="D12" s="1409"/>
      <c r="E12" s="1409"/>
      <c r="F12" s="1409"/>
      <c r="G12" s="1409"/>
      <c r="H12" s="1409"/>
      <c r="I12" s="1409"/>
      <c r="J12" s="1409"/>
      <c r="K12" s="1409"/>
    </row>
    <row r="13" spans="2:11" ht="17.25" customHeight="1">
      <c r="B13" s="32"/>
      <c r="C13" s="32"/>
      <c r="D13" s="32"/>
      <c r="E13" s="32"/>
      <c r="F13" s="32"/>
      <c r="G13" s="32"/>
      <c r="H13" s="32"/>
      <c r="I13" s="32"/>
      <c r="J13" s="32"/>
      <c r="K13" s="32"/>
    </row>
    <row r="14" spans="2:11" ht="17.25" customHeight="1" thickBot="1">
      <c r="B14">
        <v>1</v>
      </c>
      <c r="C14" s="33" t="s">
        <v>31</v>
      </c>
      <c r="D14" s="33"/>
      <c r="E14" s="1399"/>
      <c r="F14" s="1399"/>
      <c r="G14" s="1399"/>
      <c r="H14" s="1399"/>
      <c r="I14" s="1399"/>
      <c r="J14" s="1399"/>
      <c r="K14" s="33"/>
    </row>
    <row r="15" spans="2:11" ht="17.25" customHeight="1">
      <c r="C15" s="33"/>
      <c r="D15" s="33"/>
      <c r="E15" s="32"/>
      <c r="F15" s="32"/>
      <c r="G15" s="32"/>
      <c r="H15" s="32"/>
      <c r="I15" s="32"/>
      <c r="J15" s="32"/>
      <c r="K15" s="33"/>
    </row>
    <row r="16" spans="2:11" ht="17.25" customHeight="1" thickBot="1">
      <c r="B16">
        <v>2</v>
      </c>
      <c r="C16" s="33" t="s">
        <v>32</v>
      </c>
      <c r="D16" s="33"/>
      <c r="E16" s="1399"/>
      <c r="F16" s="1399"/>
      <c r="G16" s="1399"/>
      <c r="H16" s="1399"/>
      <c r="I16" s="1399"/>
      <c r="J16" s="1399"/>
      <c r="K16" s="33"/>
    </row>
    <row r="17" spans="2:11" ht="17.25" customHeight="1">
      <c r="C17" s="33"/>
      <c r="D17" s="33"/>
      <c r="E17" s="33"/>
      <c r="F17" s="33"/>
      <c r="G17" s="33"/>
      <c r="H17" s="33"/>
      <c r="I17" s="33"/>
      <c r="J17" s="33"/>
      <c r="K17" s="33"/>
    </row>
    <row r="18" spans="2:11" ht="17.25" customHeight="1" thickBot="1">
      <c r="B18">
        <v>3</v>
      </c>
      <c r="C18" s="33" t="s">
        <v>33</v>
      </c>
      <c r="D18" s="33"/>
      <c r="E18" s="1399"/>
      <c r="F18" s="1399"/>
      <c r="G18" s="1399"/>
      <c r="H18" s="1399"/>
      <c r="I18" s="1399"/>
      <c r="J18" s="1399"/>
      <c r="K18" s="33"/>
    </row>
    <row r="19" spans="2:11" ht="17.25" customHeight="1">
      <c r="C19" s="33"/>
      <c r="D19" s="33"/>
      <c r="E19" s="33"/>
      <c r="F19" s="33"/>
      <c r="G19" s="33"/>
      <c r="H19" s="33"/>
      <c r="I19" s="33"/>
      <c r="J19" s="33"/>
      <c r="K19" s="33"/>
    </row>
    <row r="20" spans="2:11" ht="17.25" customHeight="1">
      <c r="B20">
        <v>4</v>
      </c>
      <c r="C20" t="s">
        <v>34</v>
      </c>
    </row>
    <row r="21" spans="2:11" ht="17.25" customHeight="1"/>
    <row r="22" spans="2:11" ht="17.25" customHeight="1" thickBot="1">
      <c r="B22" s="34"/>
      <c r="C22" s="35"/>
      <c r="D22" s="35"/>
      <c r="E22" s="35"/>
      <c r="F22" s="35"/>
      <c r="G22" s="35"/>
      <c r="H22" s="35"/>
      <c r="I22" s="35"/>
      <c r="J22" s="35"/>
      <c r="K22" s="36"/>
    </row>
    <row r="23" spans="2:11" ht="17.25" customHeight="1">
      <c r="B23" s="37"/>
      <c r="C23" s="38" t="s">
        <v>570</v>
      </c>
      <c r="D23" s="39"/>
      <c r="E23" s="403" t="s">
        <v>571</v>
      </c>
      <c r="F23" s="40"/>
      <c r="G23" s="38" t="s">
        <v>572</v>
      </c>
      <c r="H23" s="39"/>
      <c r="I23" s="39"/>
      <c r="J23" s="403" t="s">
        <v>573</v>
      </c>
      <c r="K23" s="41"/>
    </row>
    <row r="24" spans="2:11" ht="17.25" customHeight="1">
      <c r="B24" s="37"/>
      <c r="C24" s="42" t="s">
        <v>36</v>
      </c>
      <c r="D24" s="43"/>
      <c r="E24" s="44"/>
      <c r="F24" s="45"/>
      <c r="G24" s="46" t="s">
        <v>966</v>
      </c>
      <c r="H24" s="47"/>
      <c r="I24" s="48"/>
      <c r="J24" s="63"/>
      <c r="K24" s="41"/>
    </row>
    <row r="25" spans="2:11" ht="17.25" customHeight="1">
      <c r="B25" s="37"/>
      <c r="C25" s="86" t="s">
        <v>54</v>
      </c>
      <c r="D25" s="48"/>
      <c r="E25" s="50"/>
      <c r="F25" s="54"/>
      <c r="G25" s="49" t="s">
        <v>510</v>
      </c>
      <c r="H25" s="47"/>
      <c r="I25" s="48"/>
      <c r="J25" s="50">
        <v>0</v>
      </c>
      <c r="K25" s="41"/>
    </row>
    <row r="26" spans="2:11" ht="17.25" customHeight="1">
      <c r="B26" s="37"/>
      <c r="C26" s="51" t="s">
        <v>37</v>
      </c>
      <c r="D26" s="52"/>
      <c r="E26" s="53"/>
      <c r="F26" s="54"/>
      <c r="G26" s="404" t="s">
        <v>511</v>
      </c>
      <c r="H26" s="405"/>
      <c r="I26" s="55"/>
      <c r="J26" s="53"/>
      <c r="K26" s="41"/>
    </row>
    <row r="27" spans="2:11" ht="17.25" customHeight="1">
      <c r="B27" s="37"/>
      <c r="C27" s="51" t="s">
        <v>38</v>
      </c>
      <c r="D27" s="55"/>
      <c r="E27" s="53"/>
      <c r="F27" s="54"/>
      <c r="G27" s="1406" t="s">
        <v>574</v>
      </c>
      <c r="H27" s="288" t="s">
        <v>39</v>
      </c>
      <c r="I27" s="59"/>
      <c r="J27" s="60"/>
      <c r="K27" s="41"/>
    </row>
    <row r="28" spans="2:11" ht="17.25" customHeight="1">
      <c r="B28" s="37"/>
      <c r="C28" s="51" t="s">
        <v>40</v>
      </c>
      <c r="D28" s="55"/>
      <c r="E28" s="53"/>
      <c r="F28" s="54"/>
      <c r="G28" s="1406"/>
      <c r="H28" s="241" t="s">
        <v>41</v>
      </c>
      <c r="I28" s="57" t="s">
        <v>42</v>
      </c>
      <c r="J28" s="58"/>
      <c r="K28" s="41"/>
    </row>
    <row r="29" spans="2:11" ht="17.25" customHeight="1">
      <c r="B29" s="37"/>
      <c r="C29" s="51" t="s">
        <v>43</v>
      </c>
      <c r="D29" s="55"/>
      <c r="E29" s="53"/>
      <c r="F29" s="54"/>
      <c r="G29" s="1406"/>
      <c r="H29" s="242"/>
      <c r="I29" s="59" t="s">
        <v>44</v>
      </c>
      <c r="J29" s="60"/>
      <c r="K29" s="41"/>
    </row>
    <row r="30" spans="2:11" ht="17.25" customHeight="1">
      <c r="B30" s="37"/>
      <c r="C30" s="51" t="s">
        <v>45</v>
      </c>
      <c r="D30" s="55"/>
      <c r="E30" s="53"/>
      <c r="F30" s="54"/>
      <c r="G30" s="1406"/>
      <c r="H30" s="56" t="s">
        <v>517</v>
      </c>
      <c r="I30" s="61"/>
      <c r="J30" s="62"/>
      <c r="K30" s="41"/>
    </row>
    <row r="31" spans="2:11" ht="17.25" customHeight="1">
      <c r="B31" s="37"/>
      <c r="C31" s="54"/>
      <c r="D31" s="406"/>
      <c r="E31" s="63"/>
      <c r="F31" s="54"/>
      <c r="G31" s="1407"/>
      <c r="H31" s="64" t="s">
        <v>46</v>
      </c>
      <c r="I31" s="61"/>
      <c r="J31" s="62"/>
      <c r="K31" s="41"/>
    </row>
    <row r="32" spans="2:11" ht="14.25" thickBot="1">
      <c r="B32" s="37"/>
      <c r="C32" s="1401" t="s">
        <v>47</v>
      </c>
      <c r="D32" s="1402"/>
      <c r="E32" s="65"/>
      <c r="F32" s="40"/>
      <c r="G32" s="1401" t="s">
        <v>13</v>
      </c>
      <c r="H32" s="1403"/>
      <c r="I32" s="1402"/>
      <c r="J32" s="66"/>
      <c r="K32" s="41"/>
    </row>
    <row r="33" spans="2:11" ht="14.25" thickBot="1">
      <c r="B33" s="37"/>
      <c r="C33" s="33"/>
      <c r="D33" s="33"/>
      <c r="E33" s="33"/>
      <c r="F33" s="33"/>
      <c r="G33" s="33"/>
      <c r="H33" s="33"/>
      <c r="I33" s="33"/>
      <c r="J33" s="33"/>
      <c r="K33" s="41"/>
    </row>
    <row r="34" spans="2:11">
      <c r="B34" s="37"/>
      <c r="C34" s="67" t="s">
        <v>48</v>
      </c>
      <c r="D34" s="68"/>
      <c r="E34" s="69"/>
      <c r="F34" s="70"/>
      <c r="G34" s="68" t="s">
        <v>49</v>
      </c>
      <c r="H34" s="68"/>
      <c r="I34" s="68"/>
      <c r="J34" s="69"/>
      <c r="K34" s="41"/>
    </row>
    <row r="35" spans="2:11">
      <c r="B35" s="37"/>
      <c r="C35" s="71"/>
      <c r="D35" s="72"/>
      <c r="E35" s="73"/>
      <c r="F35" s="70"/>
      <c r="G35" s="814"/>
      <c r="H35" s="814"/>
      <c r="I35" s="815"/>
      <c r="J35" s="74"/>
      <c r="K35" s="41"/>
    </row>
    <row r="36" spans="2:11">
      <c r="B36" s="37"/>
      <c r="C36" s="75"/>
      <c r="D36" s="76"/>
      <c r="E36" s="77"/>
      <c r="F36" s="70"/>
      <c r="G36" s="814"/>
      <c r="H36" s="814"/>
      <c r="I36" s="815"/>
      <c r="J36" s="74"/>
      <c r="K36" s="41"/>
    </row>
    <row r="37" spans="2:11">
      <c r="B37" s="37"/>
      <c r="C37" s="75"/>
      <c r="D37" s="76"/>
      <c r="E37" s="77"/>
      <c r="F37" s="70"/>
      <c r="G37" s="814"/>
      <c r="H37" s="814"/>
      <c r="I37" s="815"/>
      <c r="J37" s="74"/>
      <c r="K37" s="41"/>
    </row>
    <row r="38" spans="2:11">
      <c r="B38" s="37"/>
      <c r="C38" s="75"/>
      <c r="D38" s="76"/>
      <c r="E38" s="77"/>
      <c r="F38" s="70"/>
      <c r="G38" s="1404"/>
      <c r="H38" s="1404"/>
      <c r="I38" s="1405"/>
      <c r="J38" s="74"/>
      <c r="K38" s="41"/>
    </row>
    <row r="39" spans="2:11" ht="14.25" thickBot="1">
      <c r="B39" s="37"/>
      <c r="C39" s="78"/>
      <c r="D39" s="79" t="s">
        <v>50</v>
      </c>
      <c r="E39" s="80"/>
      <c r="F39" s="70"/>
      <c r="G39" s="1399" t="s">
        <v>13</v>
      </c>
      <c r="H39" s="1399"/>
      <c r="I39" s="1400"/>
      <c r="J39" s="81"/>
      <c r="K39" s="41"/>
    </row>
    <row r="40" spans="2:11">
      <c r="B40" s="37"/>
      <c r="C40" s="82"/>
      <c r="D40" s="82"/>
      <c r="E40" s="82"/>
      <c r="F40" s="33"/>
      <c r="G40" s="32"/>
      <c r="H40" s="32"/>
      <c r="I40" s="32"/>
      <c r="J40" s="32"/>
      <c r="K40" s="41"/>
    </row>
    <row r="41" spans="2:11" ht="14.25" thickBot="1">
      <c r="B41" s="37"/>
      <c r="C41" s="82" t="s">
        <v>51</v>
      </c>
      <c r="D41" s="82"/>
      <c r="E41" s="82"/>
      <c r="F41" s="33"/>
      <c r="G41" s="32"/>
      <c r="H41" s="32"/>
      <c r="I41" s="32"/>
      <c r="J41" s="32"/>
      <c r="K41" s="41"/>
    </row>
    <row r="42" spans="2:11">
      <c r="B42" s="37"/>
      <c r="C42" s="1390"/>
      <c r="D42" s="1391"/>
      <c r="E42" s="1391"/>
      <c r="F42" s="1391"/>
      <c r="G42" s="1391"/>
      <c r="H42" s="1391"/>
      <c r="I42" s="1391"/>
      <c r="J42" s="1392"/>
      <c r="K42" s="41"/>
    </row>
    <row r="43" spans="2:11">
      <c r="B43" s="37"/>
      <c r="C43" s="1393"/>
      <c r="D43" s="1394"/>
      <c r="E43" s="1394"/>
      <c r="F43" s="1394"/>
      <c r="G43" s="1394"/>
      <c r="H43" s="1394"/>
      <c r="I43" s="1394"/>
      <c r="J43" s="1395"/>
      <c r="K43" s="41"/>
    </row>
    <row r="44" spans="2:11">
      <c r="B44" s="37"/>
      <c r="C44" s="1393"/>
      <c r="D44" s="1394"/>
      <c r="E44" s="1394"/>
      <c r="F44" s="1394"/>
      <c r="G44" s="1394"/>
      <c r="H44" s="1394"/>
      <c r="I44" s="1394"/>
      <c r="J44" s="1395"/>
      <c r="K44" s="41"/>
    </row>
    <row r="45" spans="2:11">
      <c r="B45" s="37"/>
      <c r="C45" s="1393"/>
      <c r="D45" s="1394"/>
      <c r="E45" s="1394"/>
      <c r="F45" s="1394"/>
      <c r="G45" s="1394"/>
      <c r="H45" s="1394"/>
      <c r="I45" s="1394"/>
      <c r="J45" s="1395"/>
      <c r="K45" s="41"/>
    </row>
    <row r="46" spans="2:11">
      <c r="B46" s="37"/>
      <c r="C46" s="1393"/>
      <c r="D46" s="1394"/>
      <c r="E46" s="1394"/>
      <c r="F46" s="1394"/>
      <c r="G46" s="1394"/>
      <c r="H46" s="1394"/>
      <c r="I46" s="1394"/>
      <c r="J46" s="1395"/>
      <c r="K46" s="41"/>
    </row>
    <row r="47" spans="2:11">
      <c r="B47" s="37"/>
      <c r="C47" s="1393"/>
      <c r="D47" s="1394"/>
      <c r="E47" s="1394"/>
      <c r="F47" s="1394"/>
      <c r="G47" s="1394"/>
      <c r="H47" s="1394"/>
      <c r="I47" s="1394"/>
      <c r="J47" s="1395"/>
      <c r="K47" s="41"/>
    </row>
    <row r="48" spans="2:11">
      <c r="B48" s="37"/>
      <c r="C48" s="1393"/>
      <c r="D48" s="1394"/>
      <c r="E48" s="1394"/>
      <c r="F48" s="1394"/>
      <c r="G48" s="1394"/>
      <c r="H48" s="1394"/>
      <c r="I48" s="1394"/>
      <c r="J48" s="1395"/>
      <c r="K48" s="41"/>
    </row>
    <row r="49" spans="2:11" ht="14.25" thickBot="1">
      <c r="B49" s="37"/>
      <c r="C49" s="1396"/>
      <c r="D49" s="1397"/>
      <c r="E49" s="1397"/>
      <c r="F49" s="1397"/>
      <c r="G49" s="1397"/>
      <c r="H49" s="1397"/>
      <c r="I49" s="1397"/>
      <c r="J49" s="1398"/>
      <c r="K49" s="41"/>
    </row>
    <row r="50" spans="2:11">
      <c r="B50" s="83"/>
      <c r="C50" s="84"/>
      <c r="D50" s="84"/>
      <c r="E50" s="84"/>
      <c r="F50" s="84"/>
      <c r="G50" s="84"/>
      <c r="H50" s="84"/>
      <c r="I50" s="84"/>
      <c r="J50" s="84"/>
      <c r="K50" s="85"/>
    </row>
  </sheetData>
  <mergeCells count="14">
    <mergeCell ref="G27:G31"/>
    <mergeCell ref="B2:K2"/>
    <mergeCell ref="B12:K12"/>
    <mergeCell ref="E14:J14"/>
    <mergeCell ref="E16:J16"/>
    <mergeCell ref="E18:J18"/>
    <mergeCell ref="C42:J49"/>
    <mergeCell ref="G39:I39"/>
    <mergeCell ref="C32:D32"/>
    <mergeCell ref="G32:I32"/>
    <mergeCell ref="G35:I35"/>
    <mergeCell ref="G36:I36"/>
    <mergeCell ref="G37:I37"/>
    <mergeCell ref="G38:I38"/>
  </mergeCells>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view="pageBreakPreview" zoomScaleNormal="100" zoomScaleSheetLayoutView="100" workbookViewId="0">
      <selection activeCell="B1" sqref="B1"/>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c r="B1" s="18"/>
    </row>
    <row r="2" spans="2:11" ht="24.75" customHeight="1">
      <c r="B2" s="1408" t="s">
        <v>52</v>
      </c>
      <c r="C2" s="1408"/>
      <c r="D2" s="1408"/>
      <c r="E2" s="1408"/>
      <c r="F2" s="1408"/>
      <c r="G2" s="1408"/>
      <c r="H2" s="1408"/>
      <c r="I2" s="1408"/>
      <c r="J2" s="1408"/>
      <c r="K2" s="1408"/>
    </row>
    <row r="3" spans="2:11" ht="17.25" customHeight="1"/>
    <row r="4" spans="2:11" ht="17.25" customHeight="1">
      <c r="G4" t="s">
        <v>27</v>
      </c>
    </row>
    <row r="5" spans="2:11" ht="17.25" customHeight="1">
      <c r="G5" t="s">
        <v>28</v>
      </c>
    </row>
    <row r="6" spans="2:11" ht="17.25" customHeight="1">
      <c r="G6" t="s">
        <v>7</v>
      </c>
      <c r="K6" s="238"/>
    </row>
    <row r="7" spans="2:11" ht="17.25" customHeight="1"/>
    <row r="8" spans="2:11" ht="17.25" customHeight="1">
      <c r="B8" s="31" t="s">
        <v>765</v>
      </c>
    </row>
    <row r="9" spans="2:11" ht="17.25" customHeight="1">
      <c r="B9" s="31" t="s">
        <v>53</v>
      </c>
    </row>
    <row r="10" spans="2:11" ht="17.25" customHeight="1">
      <c r="B10" s="31" t="s">
        <v>764</v>
      </c>
    </row>
    <row r="11" spans="2:11" ht="17.25" customHeight="1">
      <c r="B11" s="31" t="s">
        <v>29</v>
      </c>
    </row>
    <row r="12" spans="2:11" ht="17.25" customHeight="1">
      <c r="B12" s="1409" t="s">
        <v>30</v>
      </c>
      <c r="C12" s="1409"/>
      <c r="D12" s="1409"/>
      <c r="E12" s="1409"/>
      <c r="F12" s="1409"/>
      <c r="G12" s="1409"/>
      <c r="H12" s="1409"/>
      <c r="I12" s="1409"/>
      <c r="J12" s="1409"/>
      <c r="K12" s="1409"/>
    </row>
    <row r="13" spans="2:11" ht="17.25" customHeight="1">
      <c r="B13" s="32"/>
      <c r="C13" s="32"/>
      <c r="D13" s="32"/>
      <c r="E13" s="32"/>
      <c r="F13" s="32"/>
      <c r="G13" s="32"/>
      <c r="H13" s="32"/>
      <c r="I13" s="32"/>
      <c r="J13" s="32"/>
      <c r="K13" s="32"/>
    </row>
    <row r="14" spans="2:11" ht="17.25" customHeight="1" thickBot="1">
      <c r="B14">
        <v>1</v>
      </c>
      <c r="C14" s="33" t="s">
        <v>31</v>
      </c>
      <c r="D14" s="33"/>
      <c r="E14" s="1399"/>
      <c r="F14" s="1399"/>
      <c r="G14" s="1399"/>
      <c r="H14" s="1399"/>
      <c r="I14" s="1399"/>
      <c r="J14" s="1399"/>
      <c r="K14" s="33"/>
    </row>
    <row r="15" spans="2:11" ht="17.25" customHeight="1">
      <c r="C15" s="33"/>
      <c r="D15" s="33"/>
      <c r="E15" s="32"/>
      <c r="F15" s="32"/>
      <c r="G15" s="32"/>
      <c r="H15" s="32"/>
      <c r="I15" s="32"/>
      <c r="J15" s="32"/>
      <c r="K15" s="33"/>
    </row>
    <row r="16" spans="2:11" ht="17.25" customHeight="1" thickBot="1">
      <c r="B16">
        <v>2</v>
      </c>
      <c r="C16" s="33" t="s">
        <v>32</v>
      </c>
      <c r="D16" s="33"/>
      <c r="E16" s="1399"/>
      <c r="F16" s="1399"/>
      <c r="G16" s="1399"/>
      <c r="H16" s="1399"/>
      <c r="I16" s="1399"/>
      <c r="J16" s="1399"/>
      <c r="K16" s="33"/>
    </row>
    <row r="17" spans="2:11" ht="17.25" customHeight="1">
      <c r="C17" s="33"/>
      <c r="D17" s="33"/>
      <c r="E17" s="33"/>
      <c r="F17" s="33"/>
      <c r="G17" s="33"/>
      <c r="H17" s="33"/>
      <c r="I17" s="33"/>
      <c r="J17" s="33"/>
      <c r="K17" s="33"/>
    </row>
    <row r="18" spans="2:11" ht="17.25" customHeight="1" thickBot="1">
      <c r="B18">
        <v>3</v>
      </c>
      <c r="C18" s="33" t="s">
        <v>33</v>
      </c>
      <c r="D18" s="33"/>
      <c r="E18" s="1399"/>
      <c r="F18" s="1399"/>
      <c r="G18" s="1399"/>
      <c r="H18" s="1399"/>
      <c r="I18" s="1399"/>
      <c r="J18" s="1399"/>
      <c r="K18" s="33"/>
    </row>
    <row r="19" spans="2:11" ht="17.25" customHeight="1">
      <c r="C19" s="33"/>
      <c r="D19" s="33"/>
      <c r="E19" s="33"/>
      <c r="F19" s="33"/>
      <c r="G19" s="33"/>
      <c r="H19" s="33"/>
      <c r="I19" s="33"/>
      <c r="J19" s="33"/>
      <c r="K19" s="33"/>
    </row>
    <row r="20" spans="2:11" ht="17.25" customHeight="1">
      <c r="B20">
        <v>4</v>
      </c>
      <c r="C20" t="s">
        <v>34</v>
      </c>
    </row>
    <row r="21" spans="2:11" ht="17.25" customHeight="1"/>
    <row r="22" spans="2:11" ht="17.25" customHeight="1" thickBot="1">
      <c r="B22" s="34"/>
      <c r="C22" s="35"/>
      <c r="D22" s="35"/>
      <c r="E22" s="35"/>
      <c r="F22" s="35"/>
      <c r="G22" s="35"/>
      <c r="H22" s="35"/>
      <c r="I22" s="35"/>
      <c r="J22" s="35"/>
      <c r="K22" s="36"/>
    </row>
    <row r="23" spans="2:11" ht="17.25" customHeight="1">
      <c r="B23" s="37"/>
      <c r="C23" s="38" t="s">
        <v>570</v>
      </c>
      <c r="D23" s="39"/>
      <c r="E23" s="403" t="s">
        <v>571</v>
      </c>
      <c r="F23" s="40"/>
      <c r="G23" s="38" t="s">
        <v>572</v>
      </c>
      <c r="H23" s="39"/>
      <c r="I23" s="39"/>
      <c r="J23" s="403" t="s">
        <v>573</v>
      </c>
      <c r="K23" s="41"/>
    </row>
    <row r="24" spans="2:11" ht="17.25" customHeight="1">
      <c r="B24" s="37"/>
      <c r="C24" s="42" t="s">
        <v>36</v>
      </c>
      <c r="D24" s="43"/>
      <c r="E24" s="44"/>
      <c r="F24" s="45"/>
      <c r="G24" s="46" t="s">
        <v>966</v>
      </c>
      <c r="H24" s="47"/>
      <c r="I24" s="48"/>
      <c r="J24" s="63"/>
      <c r="K24" s="41"/>
    </row>
    <row r="25" spans="2:11" ht="17.25" customHeight="1">
      <c r="B25" s="37"/>
      <c r="C25" s="86" t="s">
        <v>54</v>
      </c>
      <c r="D25" s="48"/>
      <c r="E25" s="50"/>
      <c r="F25" s="54"/>
      <c r="G25" s="49" t="s">
        <v>510</v>
      </c>
      <c r="H25" s="47"/>
      <c r="I25" s="48"/>
      <c r="J25" s="50"/>
      <c r="K25" s="41"/>
    </row>
    <row r="26" spans="2:11" ht="17.25" customHeight="1">
      <c r="B26" s="37"/>
      <c r="C26" s="51" t="s">
        <v>37</v>
      </c>
      <c r="D26" s="52"/>
      <c r="E26" s="53"/>
      <c r="F26" s="54"/>
      <c r="G26" s="404" t="s">
        <v>511</v>
      </c>
      <c r="H26" s="405"/>
      <c r="I26" s="55"/>
      <c r="J26" s="53"/>
      <c r="K26" s="41"/>
    </row>
    <row r="27" spans="2:11" ht="17.25" customHeight="1">
      <c r="B27" s="37"/>
      <c r="C27" s="51" t="s">
        <v>38</v>
      </c>
      <c r="D27" s="55"/>
      <c r="E27" s="53"/>
      <c r="F27" s="54"/>
      <c r="G27" s="1406" t="s">
        <v>574</v>
      </c>
      <c r="H27" s="288" t="s">
        <v>39</v>
      </c>
      <c r="I27" s="59"/>
      <c r="J27" s="60"/>
      <c r="K27" s="41"/>
    </row>
    <row r="28" spans="2:11" ht="17.25" customHeight="1">
      <c r="B28" s="37"/>
      <c r="C28" s="51" t="s">
        <v>40</v>
      </c>
      <c r="D28" s="55"/>
      <c r="E28" s="53"/>
      <c r="F28" s="54"/>
      <c r="G28" s="1406"/>
      <c r="H28" s="241" t="s">
        <v>41</v>
      </c>
      <c r="I28" s="57" t="s">
        <v>42</v>
      </c>
      <c r="J28" s="58"/>
      <c r="K28" s="41"/>
    </row>
    <row r="29" spans="2:11" ht="17.25" customHeight="1">
      <c r="B29" s="37"/>
      <c r="C29" s="51" t="s">
        <v>43</v>
      </c>
      <c r="D29" s="55"/>
      <c r="E29" s="53"/>
      <c r="F29" s="54"/>
      <c r="G29" s="1406"/>
      <c r="H29" s="242"/>
      <c r="I29" s="59" t="s">
        <v>44</v>
      </c>
      <c r="J29" s="60"/>
      <c r="K29" s="41"/>
    </row>
    <row r="30" spans="2:11" ht="17.25" customHeight="1">
      <c r="B30" s="37"/>
      <c r="C30" s="51" t="s">
        <v>45</v>
      </c>
      <c r="D30" s="55"/>
      <c r="E30" s="53"/>
      <c r="F30" s="54"/>
      <c r="G30" s="1406"/>
      <c r="H30" s="56" t="s">
        <v>517</v>
      </c>
      <c r="I30" s="61"/>
      <c r="J30" s="62"/>
      <c r="K30" s="41"/>
    </row>
    <row r="31" spans="2:11" ht="17.25" customHeight="1">
      <c r="B31" s="37"/>
      <c r="C31" s="54"/>
      <c r="D31" s="406"/>
      <c r="E31" s="63"/>
      <c r="F31" s="54"/>
      <c r="G31" s="1407"/>
      <c r="H31" s="64" t="s">
        <v>46</v>
      </c>
      <c r="I31" s="61"/>
      <c r="J31" s="62"/>
      <c r="K31" s="41"/>
    </row>
    <row r="32" spans="2:11" ht="14.25" thickBot="1">
      <c r="B32" s="37"/>
      <c r="C32" s="1401" t="s">
        <v>47</v>
      </c>
      <c r="D32" s="1402"/>
      <c r="E32" s="65"/>
      <c r="F32" s="40"/>
      <c r="G32" s="1401" t="s">
        <v>13</v>
      </c>
      <c r="H32" s="1403"/>
      <c r="I32" s="1402"/>
      <c r="J32" s="66"/>
      <c r="K32" s="41"/>
    </row>
    <row r="33" spans="2:11" ht="14.25" thickBot="1">
      <c r="B33" s="37"/>
      <c r="C33" s="33"/>
      <c r="D33" s="33"/>
      <c r="E33" s="33"/>
      <c r="F33" s="33"/>
      <c r="G33" s="33"/>
      <c r="H33" s="33"/>
      <c r="I33" s="33"/>
      <c r="J33" s="33"/>
      <c r="K33" s="41"/>
    </row>
    <row r="34" spans="2:11">
      <c r="B34" s="37"/>
      <c r="C34" s="67" t="s">
        <v>48</v>
      </c>
      <c r="D34" s="68"/>
      <c r="E34" s="69"/>
      <c r="F34" s="70"/>
      <c r="G34" s="68" t="s">
        <v>49</v>
      </c>
      <c r="H34" s="68"/>
      <c r="I34" s="68"/>
      <c r="J34" s="69"/>
      <c r="K34" s="41"/>
    </row>
    <row r="35" spans="2:11">
      <c r="B35" s="37"/>
      <c r="C35" s="71"/>
      <c r="D35" s="72"/>
      <c r="E35" s="73"/>
      <c r="F35" s="70"/>
      <c r="G35" s="814"/>
      <c r="H35" s="814"/>
      <c r="I35" s="815"/>
      <c r="J35" s="74"/>
      <c r="K35" s="41"/>
    </row>
    <row r="36" spans="2:11">
      <c r="B36" s="37"/>
      <c r="C36" s="75"/>
      <c r="D36" s="76"/>
      <c r="E36" s="77"/>
      <c r="F36" s="70"/>
      <c r="G36" s="814"/>
      <c r="H36" s="814"/>
      <c r="I36" s="815"/>
      <c r="J36" s="74"/>
      <c r="K36" s="41"/>
    </row>
    <row r="37" spans="2:11">
      <c r="B37" s="37"/>
      <c r="C37" s="75"/>
      <c r="D37" s="76"/>
      <c r="E37" s="77"/>
      <c r="F37" s="70"/>
      <c r="G37" s="814"/>
      <c r="H37" s="814"/>
      <c r="I37" s="815"/>
      <c r="J37" s="74"/>
      <c r="K37" s="41"/>
    </row>
    <row r="38" spans="2:11">
      <c r="B38" s="37"/>
      <c r="C38" s="75"/>
      <c r="D38" s="76"/>
      <c r="E38" s="77"/>
      <c r="F38" s="70"/>
      <c r="G38" s="1404"/>
      <c r="H38" s="1404"/>
      <c r="I38" s="1405"/>
      <c r="J38" s="74"/>
      <c r="K38" s="41"/>
    </row>
    <row r="39" spans="2:11" ht="14.25" thickBot="1">
      <c r="B39" s="37"/>
      <c r="C39" s="78"/>
      <c r="D39" s="79" t="s">
        <v>50</v>
      </c>
      <c r="E39" s="80"/>
      <c r="F39" s="70"/>
      <c r="G39" s="1399" t="s">
        <v>13</v>
      </c>
      <c r="H39" s="1399"/>
      <c r="I39" s="1400"/>
      <c r="J39" s="81"/>
      <c r="K39" s="41"/>
    </row>
    <row r="40" spans="2:11">
      <c r="B40" s="37"/>
      <c r="C40" s="82"/>
      <c r="D40" s="82"/>
      <c r="E40" s="82"/>
      <c r="F40" s="33"/>
      <c r="G40" s="32"/>
      <c r="H40" s="32"/>
      <c r="I40" s="32"/>
      <c r="J40" s="32"/>
      <c r="K40" s="41"/>
    </row>
    <row r="41" spans="2:11" ht="14.25" thickBot="1">
      <c r="B41" s="37"/>
      <c r="C41" s="82" t="s">
        <v>51</v>
      </c>
      <c r="D41" s="82"/>
      <c r="E41" s="82"/>
      <c r="F41" s="33"/>
      <c r="G41" s="32"/>
      <c r="H41" s="32"/>
      <c r="I41" s="32"/>
      <c r="J41" s="32"/>
      <c r="K41" s="41"/>
    </row>
    <row r="42" spans="2:11">
      <c r="B42" s="37"/>
      <c r="C42" s="1390"/>
      <c r="D42" s="1391"/>
      <c r="E42" s="1391"/>
      <c r="F42" s="1391"/>
      <c r="G42" s="1391"/>
      <c r="H42" s="1391"/>
      <c r="I42" s="1391"/>
      <c r="J42" s="1392"/>
      <c r="K42" s="41"/>
    </row>
    <row r="43" spans="2:11">
      <c r="B43" s="37"/>
      <c r="C43" s="1393"/>
      <c r="D43" s="1394"/>
      <c r="E43" s="1394"/>
      <c r="F43" s="1394"/>
      <c r="G43" s="1394"/>
      <c r="H43" s="1394"/>
      <c r="I43" s="1394"/>
      <c r="J43" s="1395"/>
      <c r="K43" s="41"/>
    </row>
    <row r="44" spans="2:11">
      <c r="B44" s="37"/>
      <c r="C44" s="1393"/>
      <c r="D44" s="1394"/>
      <c r="E44" s="1394"/>
      <c r="F44" s="1394"/>
      <c r="G44" s="1394"/>
      <c r="H44" s="1394"/>
      <c r="I44" s="1394"/>
      <c r="J44" s="1395"/>
      <c r="K44" s="41"/>
    </row>
    <row r="45" spans="2:11">
      <c r="B45" s="37"/>
      <c r="C45" s="1393"/>
      <c r="D45" s="1394"/>
      <c r="E45" s="1394"/>
      <c r="F45" s="1394"/>
      <c r="G45" s="1394"/>
      <c r="H45" s="1394"/>
      <c r="I45" s="1394"/>
      <c r="J45" s="1395"/>
      <c r="K45" s="41"/>
    </row>
    <row r="46" spans="2:11">
      <c r="B46" s="37"/>
      <c r="C46" s="1393"/>
      <c r="D46" s="1394"/>
      <c r="E46" s="1394"/>
      <c r="F46" s="1394"/>
      <c r="G46" s="1394"/>
      <c r="H46" s="1394"/>
      <c r="I46" s="1394"/>
      <c r="J46" s="1395"/>
      <c r="K46" s="41"/>
    </row>
    <row r="47" spans="2:11">
      <c r="B47" s="37"/>
      <c r="C47" s="1393"/>
      <c r="D47" s="1394"/>
      <c r="E47" s="1394"/>
      <c r="F47" s="1394"/>
      <c r="G47" s="1394"/>
      <c r="H47" s="1394"/>
      <c r="I47" s="1394"/>
      <c r="J47" s="1395"/>
      <c r="K47" s="41"/>
    </row>
    <row r="48" spans="2:11">
      <c r="B48" s="37"/>
      <c r="C48" s="1393"/>
      <c r="D48" s="1394"/>
      <c r="E48" s="1394"/>
      <c r="F48" s="1394"/>
      <c r="G48" s="1394"/>
      <c r="H48" s="1394"/>
      <c r="I48" s="1394"/>
      <c r="J48" s="1395"/>
      <c r="K48" s="41"/>
    </row>
    <row r="49" spans="2:11" ht="14.25" thickBot="1">
      <c r="B49" s="37"/>
      <c r="C49" s="1396"/>
      <c r="D49" s="1397"/>
      <c r="E49" s="1397"/>
      <c r="F49" s="1397"/>
      <c r="G49" s="1397"/>
      <c r="H49" s="1397"/>
      <c r="I49" s="1397"/>
      <c r="J49" s="1398"/>
      <c r="K49" s="41"/>
    </row>
    <row r="50" spans="2:11">
      <c r="B50" s="83"/>
      <c r="C50" s="84"/>
      <c r="D50" s="84"/>
      <c r="E50" s="84"/>
      <c r="F50" s="84"/>
      <c r="G50" s="84"/>
      <c r="H50" s="84"/>
      <c r="I50" s="84"/>
      <c r="J50" s="84"/>
      <c r="K50" s="85"/>
    </row>
  </sheetData>
  <mergeCells count="14">
    <mergeCell ref="G27:G31"/>
    <mergeCell ref="G39:I39"/>
    <mergeCell ref="C42:J49"/>
    <mergeCell ref="C32:D32"/>
    <mergeCell ref="G32:I32"/>
    <mergeCell ref="G35:I35"/>
    <mergeCell ref="G36:I36"/>
    <mergeCell ref="G37:I37"/>
    <mergeCell ref="G38:I38"/>
    <mergeCell ref="B2:K2"/>
    <mergeCell ref="B12:K12"/>
    <mergeCell ref="E14:J14"/>
    <mergeCell ref="E16:J16"/>
    <mergeCell ref="E18:J18"/>
  </mergeCells>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19"/>
  <sheetViews>
    <sheetView workbookViewId="0"/>
  </sheetViews>
  <sheetFormatPr defaultColWidth="15.625" defaultRowHeight="18" customHeight="1"/>
  <cols>
    <col min="1" max="16384" width="15.625" style="2"/>
  </cols>
  <sheetData>
    <row r="1" spans="1:8" ht="18" customHeight="1">
      <c r="A1" s="18" t="s">
        <v>203</v>
      </c>
    </row>
    <row r="3" spans="1:8" ht="18" customHeight="1">
      <c r="A3" s="1410" t="s">
        <v>0</v>
      </c>
      <c r="B3" s="1410"/>
      <c r="C3" s="1410"/>
      <c r="D3" s="1410"/>
      <c r="E3" s="1410"/>
      <c r="G3" s="19"/>
      <c r="H3" s="19"/>
    </row>
    <row r="6" spans="1:8" ht="18" customHeight="1">
      <c r="A6" s="2" t="s">
        <v>1</v>
      </c>
    </row>
    <row r="10" spans="1:8" ht="18" customHeight="1">
      <c r="A10" s="20" t="s">
        <v>57</v>
      </c>
    </row>
    <row r="15" spans="1:8" ht="18" customHeight="1">
      <c r="B15" s="21" t="s">
        <v>21</v>
      </c>
      <c r="C15" s="22"/>
    </row>
    <row r="16" spans="1:8" ht="18" customHeight="1">
      <c r="C16" s="22"/>
    </row>
    <row r="17" spans="2:5" ht="18" customHeight="1">
      <c r="B17" s="21" t="s">
        <v>20</v>
      </c>
      <c r="C17" s="22"/>
    </row>
    <row r="18" spans="2:5" ht="18" customHeight="1">
      <c r="C18" s="22"/>
    </row>
    <row r="19" spans="2:5" ht="18" customHeight="1">
      <c r="B19" s="21" t="s">
        <v>7</v>
      </c>
      <c r="C19" s="22"/>
      <c r="E19" s="239"/>
    </row>
  </sheetData>
  <sheetProtection selectLockedCells="1" selectUnlockedCells="1"/>
  <mergeCells count="1">
    <mergeCell ref="A3:E3"/>
  </mergeCells>
  <phoneticPr fontId="2"/>
  <printOptions horizontalCentered="1"/>
  <pageMargins left="0.9055118110236221" right="0.9055118110236221" top="0.9055118110236221" bottom="0.9055118110236221" header="0" footer="0"/>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70"/>
  <sheetViews>
    <sheetView view="pageBreakPreview" zoomScaleNormal="100" zoomScaleSheetLayoutView="100" workbookViewId="0">
      <selection activeCell="A8" sqref="A8:A9"/>
    </sheetView>
  </sheetViews>
  <sheetFormatPr defaultRowHeight="13.5"/>
  <cols>
    <col min="1" max="2" width="20.625" style="134" customWidth="1"/>
    <col min="3" max="3" width="2.125" style="134" customWidth="1"/>
    <col min="4" max="6" width="10.75" style="134" customWidth="1"/>
    <col min="7" max="7" width="10.125" style="134" customWidth="1"/>
    <col min="8" max="8" width="10.625" style="134" customWidth="1"/>
    <col min="9" max="10" width="11.625" style="134" customWidth="1"/>
    <col min="11" max="11" width="18" style="134" customWidth="1"/>
    <col min="12" max="12" width="10.875" style="134" customWidth="1"/>
    <col min="13" max="13" width="9.5" style="134" bestFit="1" customWidth="1"/>
    <col min="14" max="255" width="9" style="134"/>
    <col min="256" max="256" width="13.25" style="134" customWidth="1"/>
    <col min="257" max="257" width="20.625" style="134" customWidth="1"/>
    <col min="258" max="258" width="10.75" style="134" customWidth="1"/>
    <col min="259" max="259" width="7.25" style="134" customWidth="1"/>
    <col min="260" max="266" width="10.125" style="134" customWidth="1"/>
    <col min="267" max="267" width="18" style="134" customWidth="1"/>
    <col min="268" max="511" width="9" style="134"/>
    <col min="512" max="512" width="13.25" style="134" customWidth="1"/>
    <col min="513" max="513" width="20.625" style="134" customWidth="1"/>
    <col min="514" max="514" width="10.75" style="134" customWidth="1"/>
    <col min="515" max="515" width="7.25" style="134" customWidth="1"/>
    <col min="516" max="522" width="10.125" style="134" customWidth="1"/>
    <col min="523" max="523" width="18" style="134" customWidth="1"/>
    <col min="524" max="767" width="9" style="134"/>
    <col min="768" max="768" width="13.25" style="134" customWidth="1"/>
    <col min="769" max="769" width="20.625" style="134" customWidth="1"/>
    <col min="770" max="770" width="10.75" style="134" customWidth="1"/>
    <col min="771" max="771" width="7.25" style="134" customWidth="1"/>
    <col min="772" max="778" width="10.125" style="134" customWidth="1"/>
    <col min="779" max="779" width="18" style="134" customWidth="1"/>
    <col min="780" max="1023" width="9" style="134"/>
    <col min="1024" max="1024" width="13.25" style="134" customWidth="1"/>
    <col min="1025" max="1025" width="20.625" style="134" customWidth="1"/>
    <col min="1026" max="1026" width="10.75" style="134" customWidth="1"/>
    <col min="1027" max="1027" width="7.25" style="134" customWidth="1"/>
    <col min="1028" max="1034" width="10.125" style="134" customWidth="1"/>
    <col min="1035" max="1035" width="18" style="134" customWidth="1"/>
    <col min="1036" max="1279" width="9" style="134"/>
    <col min="1280" max="1280" width="13.25" style="134" customWidth="1"/>
    <col min="1281" max="1281" width="20.625" style="134" customWidth="1"/>
    <col min="1282" max="1282" width="10.75" style="134" customWidth="1"/>
    <col min="1283" max="1283" width="7.25" style="134" customWidth="1"/>
    <col min="1284" max="1290" width="10.125" style="134" customWidth="1"/>
    <col min="1291" max="1291" width="18" style="134" customWidth="1"/>
    <col min="1292" max="1535" width="9" style="134"/>
    <col min="1536" max="1536" width="13.25" style="134" customWidth="1"/>
    <col min="1537" max="1537" width="20.625" style="134" customWidth="1"/>
    <col min="1538" max="1538" width="10.75" style="134" customWidth="1"/>
    <col min="1539" max="1539" width="7.25" style="134" customWidth="1"/>
    <col min="1540" max="1546" width="10.125" style="134" customWidth="1"/>
    <col min="1547" max="1547" width="18" style="134" customWidth="1"/>
    <col min="1548" max="1791" width="9" style="134"/>
    <col min="1792" max="1792" width="13.25" style="134" customWidth="1"/>
    <col min="1793" max="1793" width="20.625" style="134" customWidth="1"/>
    <col min="1794" max="1794" width="10.75" style="134" customWidth="1"/>
    <col min="1795" max="1795" width="7.25" style="134" customWidth="1"/>
    <col min="1796" max="1802" width="10.125" style="134" customWidth="1"/>
    <col min="1803" max="1803" width="18" style="134" customWidth="1"/>
    <col min="1804" max="2047" width="9" style="134"/>
    <col min="2048" max="2048" width="13.25" style="134" customWidth="1"/>
    <col min="2049" max="2049" width="20.625" style="134" customWidth="1"/>
    <col min="2050" max="2050" width="10.75" style="134" customWidth="1"/>
    <col min="2051" max="2051" width="7.25" style="134" customWidth="1"/>
    <col min="2052" max="2058" width="10.125" style="134" customWidth="1"/>
    <col min="2059" max="2059" width="18" style="134" customWidth="1"/>
    <col min="2060" max="2303" width="9" style="134"/>
    <col min="2304" max="2304" width="13.25" style="134" customWidth="1"/>
    <col min="2305" max="2305" width="20.625" style="134" customWidth="1"/>
    <col min="2306" max="2306" width="10.75" style="134" customWidth="1"/>
    <col min="2307" max="2307" width="7.25" style="134" customWidth="1"/>
    <col min="2308" max="2314" width="10.125" style="134" customWidth="1"/>
    <col min="2315" max="2315" width="18" style="134" customWidth="1"/>
    <col min="2316" max="2559" width="9" style="134"/>
    <col min="2560" max="2560" width="13.25" style="134" customWidth="1"/>
    <col min="2561" max="2561" width="20.625" style="134" customWidth="1"/>
    <col min="2562" max="2562" width="10.75" style="134" customWidth="1"/>
    <col min="2563" max="2563" width="7.25" style="134" customWidth="1"/>
    <col min="2564" max="2570" width="10.125" style="134" customWidth="1"/>
    <col min="2571" max="2571" width="18" style="134" customWidth="1"/>
    <col min="2572" max="2815" width="9" style="134"/>
    <col min="2816" max="2816" width="13.25" style="134" customWidth="1"/>
    <col min="2817" max="2817" width="20.625" style="134" customWidth="1"/>
    <col min="2818" max="2818" width="10.75" style="134" customWidth="1"/>
    <col min="2819" max="2819" width="7.25" style="134" customWidth="1"/>
    <col min="2820" max="2826" width="10.125" style="134" customWidth="1"/>
    <col min="2827" max="2827" width="18" style="134" customWidth="1"/>
    <col min="2828" max="3071" width="9" style="134"/>
    <col min="3072" max="3072" width="13.25" style="134" customWidth="1"/>
    <col min="3073" max="3073" width="20.625" style="134" customWidth="1"/>
    <col min="3074" max="3074" width="10.75" style="134" customWidth="1"/>
    <col min="3075" max="3075" width="7.25" style="134" customWidth="1"/>
    <col min="3076" max="3082" width="10.125" style="134" customWidth="1"/>
    <col min="3083" max="3083" width="18" style="134" customWidth="1"/>
    <col min="3084" max="3327" width="9" style="134"/>
    <col min="3328" max="3328" width="13.25" style="134" customWidth="1"/>
    <col min="3329" max="3329" width="20.625" style="134" customWidth="1"/>
    <col min="3330" max="3330" width="10.75" style="134" customWidth="1"/>
    <col min="3331" max="3331" width="7.25" style="134" customWidth="1"/>
    <col min="3332" max="3338" width="10.125" style="134" customWidth="1"/>
    <col min="3339" max="3339" width="18" style="134" customWidth="1"/>
    <col min="3340" max="3583" width="9" style="134"/>
    <col min="3584" max="3584" width="13.25" style="134" customWidth="1"/>
    <col min="3585" max="3585" width="20.625" style="134" customWidth="1"/>
    <col min="3586" max="3586" width="10.75" style="134" customWidth="1"/>
    <col min="3587" max="3587" width="7.25" style="134" customWidth="1"/>
    <col min="3588" max="3594" width="10.125" style="134" customWidth="1"/>
    <col min="3595" max="3595" width="18" style="134" customWidth="1"/>
    <col min="3596" max="3839" width="9" style="134"/>
    <col min="3840" max="3840" width="13.25" style="134" customWidth="1"/>
    <col min="3841" max="3841" width="20.625" style="134" customWidth="1"/>
    <col min="3842" max="3842" width="10.75" style="134" customWidth="1"/>
    <col min="3843" max="3843" width="7.25" style="134" customWidth="1"/>
    <col min="3844" max="3850" width="10.125" style="134" customWidth="1"/>
    <col min="3851" max="3851" width="18" style="134" customWidth="1"/>
    <col min="3852" max="4095" width="9" style="134"/>
    <col min="4096" max="4096" width="13.25" style="134" customWidth="1"/>
    <col min="4097" max="4097" width="20.625" style="134" customWidth="1"/>
    <col min="4098" max="4098" width="10.75" style="134" customWidth="1"/>
    <col min="4099" max="4099" width="7.25" style="134" customWidth="1"/>
    <col min="4100" max="4106" width="10.125" style="134" customWidth="1"/>
    <col min="4107" max="4107" width="18" style="134" customWidth="1"/>
    <col min="4108" max="4351" width="9" style="134"/>
    <col min="4352" max="4352" width="13.25" style="134" customWidth="1"/>
    <col min="4353" max="4353" width="20.625" style="134" customWidth="1"/>
    <col min="4354" max="4354" width="10.75" style="134" customWidth="1"/>
    <col min="4355" max="4355" width="7.25" style="134" customWidth="1"/>
    <col min="4356" max="4362" width="10.125" style="134" customWidth="1"/>
    <col min="4363" max="4363" width="18" style="134" customWidth="1"/>
    <col min="4364" max="4607" width="9" style="134"/>
    <col min="4608" max="4608" width="13.25" style="134" customWidth="1"/>
    <col min="4609" max="4609" width="20.625" style="134" customWidth="1"/>
    <col min="4610" max="4610" width="10.75" style="134" customWidth="1"/>
    <col min="4611" max="4611" width="7.25" style="134" customWidth="1"/>
    <col min="4612" max="4618" width="10.125" style="134" customWidth="1"/>
    <col min="4619" max="4619" width="18" style="134" customWidth="1"/>
    <col min="4620" max="4863" width="9" style="134"/>
    <col min="4864" max="4864" width="13.25" style="134" customWidth="1"/>
    <col min="4865" max="4865" width="20.625" style="134" customWidth="1"/>
    <col min="4866" max="4866" width="10.75" style="134" customWidth="1"/>
    <col min="4867" max="4867" width="7.25" style="134" customWidth="1"/>
    <col min="4868" max="4874" width="10.125" style="134" customWidth="1"/>
    <col min="4875" max="4875" width="18" style="134" customWidth="1"/>
    <col min="4876" max="5119" width="9" style="134"/>
    <col min="5120" max="5120" width="13.25" style="134" customWidth="1"/>
    <col min="5121" max="5121" width="20.625" style="134" customWidth="1"/>
    <col min="5122" max="5122" width="10.75" style="134" customWidth="1"/>
    <col min="5123" max="5123" width="7.25" style="134" customWidth="1"/>
    <col min="5124" max="5130" width="10.125" style="134" customWidth="1"/>
    <col min="5131" max="5131" width="18" style="134" customWidth="1"/>
    <col min="5132" max="5375" width="9" style="134"/>
    <col min="5376" max="5376" width="13.25" style="134" customWidth="1"/>
    <col min="5377" max="5377" width="20.625" style="134" customWidth="1"/>
    <col min="5378" max="5378" width="10.75" style="134" customWidth="1"/>
    <col min="5379" max="5379" width="7.25" style="134" customWidth="1"/>
    <col min="5380" max="5386" width="10.125" style="134" customWidth="1"/>
    <col min="5387" max="5387" width="18" style="134" customWidth="1"/>
    <col min="5388" max="5631" width="9" style="134"/>
    <col min="5632" max="5632" width="13.25" style="134" customWidth="1"/>
    <col min="5633" max="5633" width="20.625" style="134" customWidth="1"/>
    <col min="5634" max="5634" width="10.75" style="134" customWidth="1"/>
    <col min="5635" max="5635" width="7.25" style="134" customWidth="1"/>
    <col min="5636" max="5642" width="10.125" style="134" customWidth="1"/>
    <col min="5643" max="5643" width="18" style="134" customWidth="1"/>
    <col min="5644" max="5887" width="9" style="134"/>
    <col min="5888" max="5888" width="13.25" style="134" customWidth="1"/>
    <col min="5889" max="5889" width="20.625" style="134" customWidth="1"/>
    <col min="5890" max="5890" width="10.75" style="134" customWidth="1"/>
    <col min="5891" max="5891" width="7.25" style="134" customWidth="1"/>
    <col min="5892" max="5898" width="10.125" style="134" customWidth="1"/>
    <col min="5899" max="5899" width="18" style="134" customWidth="1"/>
    <col min="5900" max="6143" width="9" style="134"/>
    <col min="6144" max="6144" width="13.25" style="134" customWidth="1"/>
    <col min="6145" max="6145" width="20.625" style="134" customWidth="1"/>
    <col min="6146" max="6146" width="10.75" style="134" customWidth="1"/>
    <col min="6147" max="6147" width="7.25" style="134" customWidth="1"/>
    <col min="6148" max="6154" width="10.125" style="134" customWidth="1"/>
    <col min="6155" max="6155" width="18" style="134" customWidth="1"/>
    <col min="6156" max="6399" width="9" style="134"/>
    <col min="6400" max="6400" width="13.25" style="134" customWidth="1"/>
    <col min="6401" max="6401" width="20.625" style="134" customWidth="1"/>
    <col min="6402" max="6402" width="10.75" style="134" customWidth="1"/>
    <col min="6403" max="6403" width="7.25" style="134" customWidth="1"/>
    <col min="6404" max="6410" width="10.125" style="134" customWidth="1"/>
    <col min="6411" max="6411" width="18" style="134" customWidth="1"/>
    <col min="6412" max="6655" width="9" style="134"/>
    <col min="6656" max="6656" width="13.25" style="134" customWidth="1"/>
    <col min="6657" max="6657" width="20.625" style="134" customWidth="1"/>
    <col min="6658" max="6658" width="10.75" style="134" customWidth="1"/>
    <col min="6659" max="6659" width="7.25" style="134" customWidth="1"/>
    <col min="6660" max="6666" width="10.125" style="134" customWidth="1"/>
    <col min="6667" max="6667" width="18" style="134" customWidth="1"/>
    <col min="6668" max="6911" width="9" style="134"/>
    <col min="6912" max="6912" width="13.25" style="134" customWidth="1"/>
    <col min="6913" max="6913" width="20.625" style="134" customWidth="1"/>
    <col min="6914" max="6914" width="10.75" style="134" customWidth="1"/>
    <col min="6915" max="6915" width="7.25" style="134" customWidth="1"/>
    <col min="6916" max="6922" width="10.125" style="134" customWidth="1"/>
    <col min="6923" max="6923" width="18" style="134" customWidth="1"/>
    <col min="6924" max="7167" width="9" style="134"/>
    <col min="7168" max="7168" width="13.25" style="134" customWidth="1"/>
    <col min="7169" max="7169" width="20.625" style="134" customWidth="1"/>
    <col min="7170" max="7170" width="10.75" style="134" customWidth="1"/>
    <col min="7171" max="7171" width="7.25" style="134" customWidth="1"/>
    <col min="7172" max="7178" width="10.125" style="134" customWidth="1"/>
    <col min="7179" max="7179" width="18" style="134" customWidth="1"/>
    <col min="7180" max="7423" width="9" style="134"/>
    <col min="7424" max="7424" width="13.25" style="134" customWidth="1"/>
    <col min="7425" max="7425" width="20.625" style="134" customWidth="1"/>
    <col min="7426" max="7426" width="10.75" style="134" customWidth="1"/>
    <col min="7427" max="7427" width="7.25" style="134" customWidth="1"/>
    <col min="7428" max="7434" width="10.125" style="134" customWidth="1"/>
    <col min="7435" max="7435" width="18" style="134" customWidth="1"/>
    <col min="7436" max="7679" width="9" style="134"/>
    <col min="7680" max="7680" width="13.25" style="134" customWidth="1"/>
    <col min="7681" max="7681" width="20.625" style="134" customWidth="1"/>
    <col min="7682" max="7682" width="10.75" style="134" customWidth="1"/>
    <col min="7683" max="7683" width="7.25" style="134" customWidth="1"/>
    <col min="7684" max="7690" width="10.125" style="134" customWidth="1"/>
    <col min="7691" max="7691" width="18" style="134" customWidth="1"/>
    <col min="7692" max="7935" width="9" style="134"/>
    <col min="7936" max="7936" width="13.25" style="134" customWidth="1"/>
    <col min="7937" max="7937" width="20.625" style="134" customWidth="1"/>
    <col min="7938" max="7938" width="10.75" style="134" customWidth="1"/>
    <col min="7939" max="7939" width="7.25" style="134" customWidth="1"/>
    <col min="7940" max="7946" width="10.125" style="134" customWidth="1"/>
    <col min="7947" max="7947" width="18" style="134" customWidth="1"/>
    <col min="7948" max="8191" width="9" style="134"/>
    <col min="8192" max="8192" width="13.25" style="134" customWidth="1"/>
    <col min="8193" max="8193" width="20.625" style="134" customWidth="1"/>
    <col min="8194" max="8194" width="10.75" style="134" customWidth="1"/>
    <col min="8195" max="8195" width="7.25" style="134" customWidth="1"/>
    <col min="8196" max="8202" width="10.125" style="134" customWidth="1"/>
    <col min="8203" max="8203" width="18" style="134" customWidth="1"/>
    <col min="8204" max="8447" width="9" style="134"/>
    <col min="8448" max="8448" width="13.25" style="134" customWidth="1"/>
    <col min="8449" max="8449" width="20.625" style="134" customWidth="1"/>
    <col min="8450" max="8450" width="10.75" style="134" customWidth="1"/>
    <col min="8451" max="8451" width="7.25" style="134" customWidth="1"/>
    <col min="8452" max="8458" width="10.125" style="134" customWidth="1"/>
    <col min="8459" max="8459" width="18" style="134" customWidth="1"/>
    <col min="8460" max="8703" width="9" style="134"/>
    <col min="8704" max="8704" width="13.25" style="134" customWidth="1"/>
    <col min="8705" max="8705" width="20.625" style="134" customWidth="1"/>
    <col min="8706" max="8706" width="10.75" style="134" customWidth="1"/>
    <col min="8707" max="8707" width="7.25" style="134" customWidth="1"/>
    <col min="8708" max="8714" width="10.125" style="134" customWidth="1"/>
    <col min="8715" max="8715" width="18" style="134" customWidth="1"/>
    <col min="8716" max="8959" width="9" style="134"/>
    <col min="8960" max="8960" width="13.25" style="134" customWidth="1"/>
    <col min="8961" max="8961" width="20.625" style="134" customWidth="1"/>
    <col min="8962" max="8962" width="10.75" style="134" customWidth="1"/>
    <col min="8963" max="8963" width="7.25" style="134" customWidth="1"/>
    <col min="8964" max="8970" width="10.125" style="134" customWidth="1"/>
    <col min="8971" max="8971" width="18" style="134" customWidth="1"/>
    <col min="8972" max="9215" width="9" style="134"/>
    <col min="9216" max="9216" width="13.25" style="134" customWidth="1"/>
    <col min="9217" max="9217" width="20.625" style="134" customWidth="1"/>
    <col min="9218" max="9218" width="10.75" style="134" customWidth="1"/>
    <col min="9219" max="9219" width="7.25" style="134" customWidth="1"/>
    <col min="9220" max="9226" width="10.125" style="134" customWidth="1"/>
    <col min="9227" max="9227" width="18" style="134" customWidth="1"/>
    <col min="9228" max="9471" width="9" style="134"/>
    <col min="9472" max="9472" width="13.25" style="134" customWidth="1"/>
    <col min="9473" max="9473" width="20.625" style="134" customWidth="1"/>
    <col min="9474" max="9474" width="10.75" style="134" customWidth="1"/>
    <col min="9475" max="9475" width="7.25" style="134" customWidth="1"/>
    <col min="9476" max="9482" width="10.125" style="134" customWidth="1"/>
    <col min="9483" max="9483" width="18" style="134" customWidth="1"/>
    <col min="9484" max="9727" width="9" style="134"/>
    <col min="9728" max="9728" width="13.25" style="134" customWidth="1"/>
    <col min="9729" max="9729" width="20.625" style="134" customWidth="1"/>
    <col min="9730" max="9730" width="10.75" style="134" customWidth="1"/>
    <col min="9731" max="9731" width="7.25" style="134" customWidth="1"/>
    <col min="9732" max="9738" width="10.125" style="134" customWidth="1"/>
    <col min="9739" max="9739" width="18" style="134" customWidth="1"/>
    <col min="9740" max="9983" width="9" style="134"/>
    <col min="9984" max="9984" width="13.25" style="134" customWidth="1"/>
    <col min="9985" max="9985" width="20.625" style="134" customWidth="1"/>
    <col min="9986" max="9986" width="10.75" style="134" customWidth="1"/>
    <col min="9987" max="9987" width="7.25" style="134" customWidth="1"/>
    <col min="9988" max="9994" width="10.125" style="134" customWidth="1"/>
    <col min="9995" max="9995" width="18" style="134" customWidth="1"/>
    <col min="9996" max="10239" width="9" style="134"/>
    <col min="10240" max="10240" width="13.25" style="134" customWidth="1"/>
    <col min="10241" max="10241" width="20.625" style="134" customWidth="1"/>
    <col min="10242" max="10242" width="10.75" style="134" customWidth="1"/>
    <col min="10243" max="10243" width="7.25" style="134" customWidth="1"/>
    <col min="10244" max="10250" width="10.125" style="134" customWidth="1"/>
    <col min="10251" max="10251" width="18" style="134" customWidth="1"/>
    <col min="10252" max="10495" width="9" style="134"/>
    <col min="10496" max="10496" width="13.25" style="134" customWidth="1"/>
    <col min="10497" max="10497" width="20.625" style="134" customWidth="1"/>
    <col min="10498" max="10498" width="10.75" style="134" customWidth="1"/>
    <col min="10499" max="10499" width="7.25" style="134" customWidth="1"/>
    <col min="10500" max="10506" width="10.125" style="134" customWidth="1"/>
    <col min="10507" max="10507" width="18" style="134" customWidth="1"/>
    <col min="10508" max="10751" width="9" style="134"/>
    <col min="10752" max="10752" width="13.25" style="134" customWidth="1"/>
    <col min="10753" max="10753" width="20.625" style="134" customWidth="1"/>
    <col min="10754" max="10754" width="10.75" style="134" customWidth="1"/>
    <col min="10755" max="10755" width="7.25" style="134" customWidth="1"/>
    <col min="10756" max="10762" width="10.125" style="134" customWidth="1"/>
    <col min="10763" max="10763" width="18" style="134" customWidth="1"/>
    <col min="10764" max="11007" width="9" style="134"/>
    <col min="11008" max="11008" width="13.25" style="134" customWidth="1"/>
    <col min="11009" max="11009" width="20.625" style="134" customWidth="1"/>
    <col min="11010" max="11010" width="10.75" style="134" customWidth="1"/>
    <col min="11011" max="11011" width="7.25" style="134" customWidth="1"/>
    <col min="11012" max="11018" width="10.125" style="134" customWidth="1"/>
    <col min="11019" max="11019" width="18" style="134" customWidth="1"/>
    <col min="11020" max="11263" width="9" style="134"/>
    <col min="11264" max="11264" width="13.25" style="134" customWidth="1"/>
    <col min="11265" max="11265" width="20.625" style="134" customWidth="1"/>
    <col min="11266" max="11266" width="10.75" style="134" customWidth="1"/>
    <col min="11267" max="11267" width="7.25" style="134" customWidth="1"/>
    <col min="11268" max="11274" width="10.125" style="134" customWidth="1"/>
    <col min="11275" max="11275" width="18" style="134" customWidth="1"/>
    <col min="11276" max="11519" width="9" style="134"/>
    <col min="11520" max="11520" width="13.25" style="134" customWidth="1"/>
    <col min="11521" max="11521" width="20.625" style="134" customWidth="1"/>
    <col min="11522" max="11522" width="10.75" style="134" customWidth="1"/>
    <col min="11523" max="11523" width="7.25" style="134" customWidth="1"/>
    <col min="11524" max="11530" width="10.125" style="134" customWidth="1"/>
    <col min="11531" max="11531" width="18" style="134" customWidth="1"/>
    <col min="11532" max="11775" width="9" style="134"/>
    <col min="11776" max="11776" width="13.25" style="134" customWidth="1"/>
    <col min="11777" max="11777" width="20.625" style="134" customWidth="1"/>
    <col min="11778" max="11778" width="10.75" style="134" customWidth="1"/>
    <col min="11779" max="11779" width="7.25" style="134" customWidth="1"/>
    <col min="11780" max="11786" width="10.125" style="134" customWidth="1"/>
    <col min="11787" max="11787" width="18" style="134" customWidth="1"/>
    <col min="11788" max="12031" width="9" style="134"/>
    <col min="12032" max="12032" width="13.25" style="134" customWidth="1"/>
    <col min="12033" max="12033" width="20.625" style="134" customWidth="1"/>
    <col min="12034" max="12034" width="10.75" style="134" customWidth="1"/>
    <col min="12035" max="12035" width="7.25" style="134" customWidth="1"/>
    <col min="12036" max="12042" width="10.125" style="134" customWidth="1"/>
    <col min="12043" max="12043" width="18" style="134" customWidth="1"/>
    <col min="12044" max="12287" width="9" style="134"/>
    <col min="12288" max="12288" width="13.25" style="134" customWidth="1"/>
    <col min="12289" max="12289" width="20.625" style="134" customWidth="1"/>
    <col min="12290" max="12290" width="10.75" style="134" customWidth="1"/>
    <col min="12291" max="12291" width="7.25" style="134" customWidth="1"/>
    <col min="12292" max="12298" width="10.125" style="134" customWidth="1"/>
    <col min="12299" max="12299" width="18" style="134" customWidth="1"/>
    <col min="12300" max="12543" width="9" style="134"/>
    <col min="12544" max="12544" width="13.25" style="134" customWidth="1"/>
    <col min="12545" max="12545" width="20.625" style="134" customWidth="1"/>
    <col min="12546" max="12546" width="10.75" style="134" customWidth="1"/>
    <col min="12547" max="12547" width="7.25" style="134" customWidth="1"/>
    <col min="12548" max="12554" width="10.125" style="134" customWidth="1"/>
    <col min="12555" max="12555" width="18" style="134" customWidth="1"/>
    <col min="12556" max="12799" width="9" style="134"/>
    <col min="12800" max="12800" width="13.25" style="134" customWidth="1"/>
    <col min="12801" max="12801" width="20.625" style="134" customWidth="1"/>
    <col min="12802" max="12802" width="10.75" style="134" customWidth="1"/>
    <col min="12803" max="12803" width="7.25" style="134" customWidth="1"/>
    <col min="12804" max="12810" width="10.125" style="134" customWidth="1"/>
    <col min="12811" max="12811" width="18" style="134" customWidth="1"/>
    <col min="12812" max="13055" width="9" style="134"/>
    <col min="13056" max="13056" width="13.25" style="134" customWidth="1"/>
    <col min="13057" max="13057" width="20.625" style="134" customWidth="1"/>
    <col min="13058" max="13058" width="10.75" style="134" customWidth="1"/>
    <col min="13059" max="13059" width="7.25" style="134" customWidth="1"/>
    <col min="13060" max="13066" width="10.125" style="134" customWidth="1"/>
    <col min="13067" max="13067" width="18" style="134" customWidth="1"/>
    <col min="13068" max="13311" width="9" style="134"/>
    <col min="13312" max="13312" width="13.25" style="134" customWidth="1"/>
    <col min="13313" max="13313" width="20.625" style="134" customWidth="1"/>
    <col min="13314" max="13314" width="10.75" style="134" customWidth="1"/>
    <col min="13315" max="13315" width="7.25" style="134" customWidth="1"/>
    <col min="13316" max="13322" width="10.125" style="134" customWidth="1"/>
    <col min="13323" max="13323" width="18" style="134" customWidth="1"/>
    <col min="13324" max="13567" width="9" style="134"/>
    <col min="13568" max="13568" width="13.25" style="134" customWidth="1"/>
    <col min="13569" max="13569" width="20.625" style="134" customWidth="1"/>
    <col min="13570" max="13570" width="10.75" style="134" customWidth="1"/>
    <col min="13571" max="13571" width="7.25" style="134" customWidth="1"/>
    <col min="13572" max="13578" width="10.125" style="134" customWidth="1"/>
    <col min="13579" max="13579" width="18" style="134" customWidth="1"/>
    <col min="13580" max="13823" width="9" style="134"/>
    <col min="13824" max="13824" width="13.25" style="134" customWidth="1"/>
    <col min="13825" max="13825" width="20.625" style="134" customWidth="1"/>
    <col min="13826" max="13826" width="10.75" style="134" customWidth="1"/>
    <col min="13827" max="13827" width="7.25" style="134" customWidth="1"/>
    <col min="13828" max="13834" width="10.125" style="134" customWidth="1"/>
    <col min="13835" max="13835" width="18" style="134" customWidth="1"/>
    <col min="13836" max="14079" width="9" style="134"/>
    <col min="14080" max="14080" width="13.25" style="134" customWidth="1"/>
    <col min="14081" max="14081" width="20.625" style="134" customWidth="1"/>
    <col min="14082" max="14082" width="10.75" style="134" customWidth="1"/>
    <col min="14083" max="14083" width="7.25" style="134" customWidth="1"/>
    <col min="14084" max="14090" width="10.125" style="134" customWidth="1"/>
    <col min="14091" max="14091" width="18" style="134" customWidth="1"/>
    <col min="14092" max="14335" width="9" style="134"/>
    <col min="14336" max="14336" width="13.25" style="134" customWidth="1"/>
    <col min="14337" max="14337" width="20.625" style="134" customWidth="1"/>
    <col min="14338" max="14338" width="10.75" style="134" customWidth="1"/>
    <col min="14339" max="14339" width="7.25" style="134" customWidth="1"/>
    <col min="14340" max="14346" width="10.125" style="134" customWidth="1"/>
    <col min="14347" max="14347" width="18" style="134" customWidth="1"/>
    <col min="14348" max="14591" width="9" style="134"/>
    <col min="14592" max="14592" width="13.25" style="134" customWidth="1"/>
    <col min="14593" max="14593" width="20.625" style="134" customWidth="1"/>
    <col min="14594" max="14594" width="10.75" style="134" customWidth="1"/>
    <col min="14595" max="14595" width="7.25" style="134" customWidth="1"/>
    <col min="14596" max="14602" width="10.125" style="134" customWidth="1"/>
    <col min="14603" max="14603" width="18" style="134" customWidth="1"/>
    <col min="14604" max="14847" width="9" style="134"/>
    <col min="14848" max="14848" width="13.25" style="134" customWidth="1"/>
    <col min="14849" max="14849" width="20.625" style="134" customWidth="1"/>
    <col min="14850" max="14850" width="10.75" style="134" customWidth="1"/>
    <col min="14851" max="14851" width="7.25" style="134" customWidth="1"/>
    <col min="14852" max="14858" width="10.125" style="134" customWidth="1"/>
    <col min="14859" max="14859" width="18" style="134" customWidth="1"/>
    <col min="14860" max="15103" width="9" style="134"/>
    <col min="15104" max="15104" width="13.25" style="134" customWidth="1"/>
    <col min="15105" max="15105" width="20.625" style="134" customWidth="1"/>
    <col min="15106" max="15106" width="10.75" style="134" customWidth="1"/>
    <col min="15107" max="15107" width="7.25" style="134" customWidth="1"/>
    <col min="15108" max="15114" width="10.125" style="134" customWidth="1"/>
    <col min="15115" max="15115" width="18" style="134" customWidth="1"/>
    <col min="15116" max="15359" width="9" style="134"/>
    <col min="15360" max="15360" width="13.25" style="134" customWidth="1"/>
    <col min="15361" max="15361" width="20.625" style="134" customWidth="1"/>
    <col min="15362" max="15362" width="10.75" style="134" customWidth="1"/>
    <col min="15363" max="15363" width="7.25" style="134" customWidth="1"/>
    <col min="15364" max="15370" width="10.125" style="134" customWidth="1"/>
    <col min="15371" max="15371" width="18" style="134" customWidth="1"/>
    <col min="15372" max="15615" width="9" style="134"/>
    <col min="15616" max="15616" width="13.25" style="134" customWidth="1"/>
    <col min="15617" max="15617" width="20.625" style="134" customWidth="1"/>
    <col min="15618" max="15618" width="10.75" style="134" customWidth="1"/>
    <col min="15619" max="15619" width="7.25" style="134" customWidth="1"/>
    <col min="15620" max="15626" width="10.125" style="134" customWidth="1"/>
    <col min="15627" max="15627" width="18" style="134" customWidth="1"/>
    <col min="15628" max="15871" width="9" style="134"/>
    <col min="15872" max="15872" width="13.25" style="134" customWidth="1"/>
    <col min="15873" max="15873" width="20.625" style="134" customWidth="1"/>
    <col min="15874" max="15874" width="10.75" style="134" customWidth="1"/>
    <col min="15875" max="15875" width="7.25" style="134" customWidth="1"/>
    <col min="15876" max="15882" width="10.125" style="134" customWidth="1"/>
    <col min="15883" max="15883" width="18" style="134" customWidth="1"/>
    <col min="15884" max="16127" width="9" style="134"/>
    <col min="16128" max="16128" width="13.25" style="134" customWidth="1"/>
    <col min="16129" max="16129" width="20.625" style="134" customWidth="1"/>
    <col min="16130" max="16130" width="10.75" style="134" customWidth="1"/>
    <col min="16131" max="16131" width="7.25" style="134" customWidth="1"/>
    <col min="16132" max="16138" width="10.125" style="134" customWidth="1"/>
    <col min="16139" max="16139" width="18" style="134" customWidth="1"/>
    <col min="16140" max="16384" width="9" style="134"/>
  </cols>
  <sheetData>
    <row r="1" spans="1:11" ht="33.75" customHeight="1">
      <c r="A1" s="133" t="s">
        <v>160</v>
      </c>
    </row>
    <row r="2" spans="1:11" ht="33.75" customHeight="1">
      <c r="A2" s="18"/>
    </row>
    <row r="3" spans="1:11" ht="27.75" customHeight="1">
      <c r="A3" s="135" t="s">
        <v>161</v>
      </c>
      <c r="B3" s="135"/>
      <c r="C3" s="135"/>
      <c r="D3" s="135"/>
      <c r="E3" s="135"/>
      <c r="F3" s="135"/>
      <c r="G3" s="135"/>
      <c r="H3" s="135"/>
      <c r="I3" s="135"/>
    </row>
    <row r="4" spans="1:11" ht="12" customHeight="1" thickBot="1">
      <c r="J4" s="136"/>
      <c r="K4" s="136" t="s">
        <v>162</v>
      </c>
    </row>
    <row r="5" spans="1:11" ht="26.1" customHeight="1">
      <c r="A5" s="1442" t="s">
        <v>163</v>
      </c>
      <c r="B5" s="1445" t="s">
        <v>164</v>
      </c>
      <c r="C5" s="1446" t="s">
        <v>165</v>
      </c>
      <c r="D5" s="1447"/>
      <c r="E5" s="1442" t="s">
        <v>166</v>
      </c>
      <c r="F5" s="137" t="s">
        <v>167</v>
      </c>
      <c r="G5" s="1445" t="s">
        <v>168</v>
      </c>
      <c r="H5" s="1446" t="s">
        <v>169</v>
      </c>
      <c r="I5" s="1420" t="s">
        <v>170</v>
      </c>
      <c r="J5" s="1422" t="s">
        <v>171</v>
      </c>
      <c r="K5" s="1423"/>
    </row>
    <row r="6" spans="1:11" ht="21" customHeight="1">
      <c r="A6" s="1443"/>
      <c r="B6" s="1443"/>
      <c r="C6" s="1448"/>
      <c r="D6" s="1449"/>
      <c r="E6" s="1443"/>
      <c r="F6" s="138"/>
      <c r="G6" s="1443"/>
      <c r="H6" s="1448"/>
      <c r="I6" s="1421"/>
      <c r="J6" s="1422"/>
      <c r="K6" s="1423"/>
    </row>
    <row r="7" spans="1:11" ht="15" customHeight="1">
      <c r="A7" s="1444"/>
      <c r="B7" s="1444"/>
      <c r="C7" s="1450"/>
      <c r="D7" s="1451"/>
      <c r="E7" s="139" t="s">
        <v>172</v>
      </c>
      <c r="F7" s="139" t="s">
        <v>173</v>
      </c>
      <c r="G7" s="139" t="s">
        <v>174</v>
      </c>
      <c r="H7" s="140" t="s">
        <v>175</v>
      </c>
      <c r="I7" s="141" t="s">
        <v>176</v>
      </c>
      <c r="J7" s="1422"/>
      <c r="K7" s="1423"/>
    </row>
    <row r="8" spans="1:11" ht="45" customHeight="1">
      <c r="A8" s="1424">
        <f>'１整備施設と法人'!I15</f>
        <v>0</v>
      </c>
      <c r="B8" s="202"/>
      <c r="C8" s="1426" t="s">
        <v>201</v>
      </c>
      <c r="D8" s="1427"/>
      <c r="E8" s="1430" t="e">
        <f>+K17</f>
        <v>#DIV/0!</v>
      </c>
      <c r="F8" s="1432">
        <f>B17</f>
        <v>0</v>
      </c>
      <c r="G8" s="1434" t="e">
        <f>B29</f>
        <v>#DIV/0!</v>
      </c>
      <c r="H8" s="1436" t="e">
        <f>VLOOKUP(A8,$A$50:$B$70,2,FALSE)</f>
        <v>#N/A</v>
      </c>
      <c r="I8" s="1438" t="e">
        <f>IF(I11&gt;0,ROUNDDOWN(G8/2,-3)+ROUNDDOWN(G8/4,-3),MIN(ROUNDDOWN(G8,-3),H8))</f>
        <v>#N/A</v>
      </c>
      <c r="J8" s="1440"/>
      <c r="K8" s="1441"/>
    </row>
    <row r="9" spans="1:11" ht="45" customHeight="1" thickBot="1">
      <c r="A9" s="1425"/>
      <c r="B9" s="203"/>
      <c r="C9" s="1428"/>
      <c r="D9" s="1429"/>
      <c r="E9" s="1431"/>
      <c r="F9" s="1433"/>
      <c r="G9" s="1435"/>
      <c r="H9" s="1437"/>
      <c r="I9" s="1439"/>
      <c r="J9" s="1440"/>
      <c r="K9" s="1441"/>
    </row>
    <row r="10" spans="1:11" ht="6" customHeight="1">
      <c r="A10" s="1412"/>
      <c r="B10" s="1412"/>
      <c r="C10" s="142"/>
      <c r="D10" s="143"/>
    </row>
    <row r="11" spans="1:11" ht="21" customHeight="1">
      <c r="A11" s="134" t="s">
        <v>767</v>
      </c>
      <c r="H11" s="144" t="s">
        <v>177</v>
      </c>
      <c r="I11" s="145" t="e">
        <f>VLOOKUP(A8,A50:D70,4,FALSE)</f>
        <v>#N/A</v>
      </c>
    </row>
    <row r="12" spans="1:11" ht="3" customHeight="1"/>
    <row r="13" spans="1:11" ht="3.75" customHeight="1"/>
    <row r="14" spans="1:11" ht="3.75" customHeight="1"/>
    <row r="15" spans="1:11" ht="18" customHeight="1"/>
    <row r="16" spans="1:11" ht="18" customHeight="1" thickBot="1">
      <c r="D16" s="146" t="s">
        <v>178</v>
      </c>
      <c r="E16" s="147"/>
      <c r="F16" s="147"/>
      <c r="G16" s="1413" t="s">
        <v>179</v>
      </c>
      <c r="H16" s="1413"/>
      <c r="I16" s="148" t="s">
        <v>180</v>
      </c>
      <c r="J16" s="148" t="s">
        <v>181</v>
      </c>
      <c r="K16" s="148" t="s">
        <v>182</v>
      </c>
    </row>
    <row r="17" spans="1:17" ht="18" customHeight="1" thickBot="1">
      <c r="A17" s="136" t="s">
        <v>183</v>
      </c>
      <c r="B17" s="149"/>
      <c r="D17" s="150" t="e">
        <f>$K$17/$K$24</f>
        <v>#DIV/0!</v>
      </c>
      <c r="E17" s="151"/>
      <c r="F17" s="152"/>
      <c r="G17" s="1414">
        <f>A8</f>
        <v>0</v>
      </c>
      <c r="H17" s="1415"/>
      <c r="I17" s="234"/>
      <c r="J17" s="154" t="e">
        <f>ROUND($H$26*I17/$I$24,2)</f>
        <v>#DIV/0!</v>
      </c>
      <c r="K17" s="155" t="e">
        <f>ROUND(I17+J17,2)</f>
        <v>#DIV/0!</v>
      </c>
      <c r="M17" s="1411" t="s">
        <v>768</v>
      </c>
      <c r="N17" s="1411"/>
      <c r="O17" s="1411"/>
      <c r="P17" s="1411"/>
    </row>
    <row r="18" spans="1:17" ht="18" customHeight="1">
      <c r="B18" s="156" t="e">
        <f>IF(B17&lt;VLOOKUP(A8,A50:E70,5,FALSE),"下限値エラー！","")</f>
        <v>#N/A</v>
      </c>
      <c r="G18" s="1416"/>
      <c r="H18" s="1417"/>
      <c r="I18" s="157"/>
      <c r="J18" s="154" t="e">
        <f t="shared" ref="J18:J23" si="0">ROUND($H$26*I18/$I$24,2)</f>
        <v>#DIV/0!</v>
      </c>
      <c r="K18" s="155" t="e">
        <f>ROUND(I18+J18,2)</f>
        <v>#DIV/0!</v>
      </c>
      <c r="M18" s="1411"/>
      <c r="N18" s="1411"/>
      <c r="O18" s="1411"/>
      <c r="P18" s="1411"/>
    </row>
    <row r="19" spans="1:17" ht="18" customHeight="1">
      <c r="G19" s="1416"/>
      <c r="H19" s="1417"/>
      <c r="I19" s="157"/>
      <c r="J19" s="154" t="e">
        <f t="shared" si="0"/>
        <v>#DIV/0!</v>
      </c>
      <c r="K19" s="155" t="e">
        <f t="shared" ref="K19:K21" si="1">ROUND(I19+J19,2)</f>
        <v>#DIV/0!</v>
      </c>
      <c r="M19" s="1411"/>
      <c r="N19" s="1411"/>
      <c r="O19" s="1411"/>
      <c r="P19" s="1411"/>
    </row>
    <row r="20" spans="1:17" ht="18" customHeight="1">
      <c r="G20" s="1416"/>
      <c r="H20" s="1417"/>
      <c r="I20" s="157"/>
      <c r="J20" s="154" t="e">
        <f t="shared" si="0"/>
        <v>#DIV/0!</v>
      </c>
      <c r="K20" s="155" t="e">
        <f t="shared" si="1"/>
        <v>#DIV/0!</v>
      </c>
      <c r="M20" s="1411"/>
      <c r="N20" s="1411"/>
      <c r="O20" s="1411"/>
      <c r="P20" s="1411"/>
    </row>
    <row r="21" spans="1:17" ht="18" customHeight="1">
      <c r="A21" s="158" t="s">
        <v>184</v>
      </c>
      <c r="B21" s="159"/>
      <c r="G21" s="1416"/>
      <c r="H21" s="1417"/>
      <c r="I21" s="153"/>
      <c r="J21" s="154" t="e">
        <f t="shared" si="0"/>
        <v>#DIV/0!</v>
      </c>
      <c r="K21" s="155" t="e">
        <f t="shared" si="1"/>
        <v>#DIV/0!</v>
      </c>
    </row>
    <row r="22" spans="1:17" ht="18" customHeight="1">
      <c r="A22" s="158"/>
      <c r="B22" s="160"/>
      <c r="G22" s="1416"/>
      <c r="H22" s="1417"/>
      <c r="I22" s="153"/>
      <c r="J22" s="154" t="e">
        <f t="shared" si="0"/>
        <v>#DIV/0!</v>
      </c>
      <c r="K22" s="155" t="e">
        <f>ROUND(I22+J22,2)</f>
        <v>#DIV/0!</v>
      </c>
    </row>
    <row r="23" spans="1:17" ht="18" customHeight="1">
      <c r="A23" s="158"/>
      <c r="B23" s="161"/>
      <c r="G23" s="1416"/>
      <c r="H23" s="1417"/>
      <c r="I23" s="153"/>
      <c r="J23" s="154" t="e">
        <f t="shared" si="0"/>
        <v>#DIV/0!</v>
      </c>
      <c r="K23" s="155" t="e">
        <f>ROUND(I23+J23,2)</f>
        <v>#DIV/0!</v>
      </c>
    </row>
    <row r="24" spans="1:17" ht="18" customHeight="1">
      <c r="A24" s="158"/>
      <c r="B24" s="161"/>
      <c r="G24" s="1418" t="s">
        <v>6</v>
      </c>
      <c r="H24" s="1418"/>
      <c r="I24" s="162">
        <f>SUM(I17:I23)</f>
        <v>0</v>
      </c>
      <c r="J24" s="163" t="e">
        <f>SUM(J17:J23)</f>
        <v>#DIV/0!</v>
      </c>
      <c r="K24" s="164" t="e">
        <f>SUM(K17:K23)</f>
        <v>#DIV/0!</v>
      </c>
    </row>
    <row r="25" spans="1:17" ht="18" customHeight="1">
      <c r="A25" s="158"/>
      <c r="B25" s="161"/>
      <c r="G25" s="158"/>
      <c r="H25" s="158"/>
    </row>
    <row r="26" spans="1:17" ht="18" customHeight="1">
      <c r="A26" s="158"/>
      <c r="B26" s="161"/>
      <c r="G26" s="158" t="s">
        <v>185</v>
      </c>
      <c r="H26" s="165"/>
      <c r="I26" s="134" t="s">
        <v>186</v>
      </c>
      <c r="J26" s="1419" t="s">
        <v>187</v>
      </c>
      <c r="K26" s="1419"/>
    </row>
    <row r="27" spans="1:17" ht="18" customHeight="1">
      <c r="A27" s="158"/>
      <c r="B27" s="161"/>
      <c r="J27" s="1419"/>
      <c r="K27" s="1419"/>
    </row>
    <row r="28" spans="1:17">
      <c r="J28" s="1411" t="s">
        <v>188</v>
      </c>
      <c r="K28" s="1411"/>
    </row>
    <row r="29" spans="1:17" ht="30" customHeight="1">
      <c r="A29" s="166" t="s">
        <v>189</v>
      </c>
      <c r="B29" s="167" t="e">
        <f>INT(B21*D17)</f>
        <v>#DIV/0!</v>
      </c>
      <c r="J29" s="1411"/>
      <c r="K29" s="1411"/>
    </row>
    <row r="31" spans="1:17" ht="17.25" customHeight="1">
      <c r="N31" s="168"/>
      <c r="O31" s="168"/>
      <c r="P31" s="147"/>
      <c r="Q31" s="147"/>
    </row>
    <row r="32" spans="1:17" ht="10.5" customHeight="1">
      <c r="M32" s="158"/>
      <c r="N32" s="169"/>
      <c r="O32" s="160"/>
      <c r="P32" s="170"/>
      <c r="Q32" s="152"/>
    </row>
    <row r="33" spans="1:22" ht="18" customHeight="1">
      <c r="J33" s="171"/>
      <c r="K33" s="171"/>
      <c r="L33" s="171"/>
      <c r="M33" s="158"/>
      <c r="N33" s="172"/>
      <c r="O33" s="172"/>
      <c r="P33" s="168"/>
      <c r="Q33" s="168"/>
      <c r="R33" s="173"/>
      <c r="S33" s="173"/>
      <c r="T33" s="173"/>
      <c r="U33" s="173"/>
      <c r="V33" s="174"/>
    </row>
    <row r="34" spans="1:22" ht="10.5" customHeight="1">
      <c r="I34" s="175"/>
      <c r="J34" s="175"/>
      <c r="K34" s="175"/>
      <c r="L34" s="175"/>
      <c r="M34" s="176"/>
      <c r="N34" s="169"/>
      <c r="O34" s="160"/>
      <c r="P34" s="170"/>
      <c r="Q34" s="152"/>
      <c r="R34" s="175"/>
      <c r="S34" s="175"/>
      <c r="T34" s="175"/>
      <c r="U34" s="175"/>
      <c r="V34" s="175"/>
    </row>
    <row r="35" spans="1:22" ht="18" customHeight="1">
      <c r="I35" s="175"/>
      <c r="J35" s="175"/>
      <c r="K35" s="175"/>
      <c r="L35" s="175"/>
      <c r="M35" s="176"/>
      <c r="N35" s="177"/>
      <c r="O35" s="177"/>
      <c r="P35" s="168"/>
      <c r="Q35" s="168"/>
      <c r="R35" s="175"/>
      <c r="S35" s="175"/>
      <c r="T35" s="175"/>
      <c r="U35" s="175"/>
      <c r="V35" s="175"/>
    </row>
    <row r="36" spans="1:22">
      <c r="A36" s="175"/>
      <c r="B36" s="175"/>
      <c r="C36" s="175"/>
      <c r="D36" s="175"/>
      <c r="E36" s="175"/>
      <c r="F36" s="175"/>
      <c r="G36" s="175"/>
      <c r="H36" s="175"/>
      <c r="I36" s="175"/>
      <c r="J36" s="175"/>
      <c r="K36" s="175"/>
      <c r="L36" s="175"/>
      <c r="M36" s="176"/>
      <c r="N36" s="178"/>
      <c r="O36" s="178"/>
      <c r="P36" s="168"/>
      <c r="Q36" s="168"/>
      <c r="R36" s="175"/>
      <c r="S36" s="175"/>
      <c r="T36" s="175"/>
      <c r="U36" s="175"/>
      <c r="V36" s="175"/>
    </row>
    <row r="37" spans="1:22">
      <c r="A37" s="175"/>
      <c r="B37" s="175"/>
      <c r="C37" s="175"/>
      <c r="D37" s="175"/>
      <c r="E37" s="175"/>
      <c r="F37" s="175"/>
      <c r="G37" s="175"/>
      <c r="H37" s="175"/>
      <c r="I37" s="175"/>
      <c r="J37" s="175"/>
      <c r="K37" s="175"/>
      <c r="L37" s="175"/>
      <c r="M37" s="176"/>
      <c r="N37" s="177"/>
      <c r="O37" s="177"/>
      <c r="P37" s="168"/>
      <c r="Q37" s="168"/>
      <c r="R37" s="175"/>
      <c r="S37" s="175"/>
      <c r="T37" s="175"/>
      <c r="U37" s="175"/>
      <c r="V37" s="175"/>
    </row>
    <row r="38" spans="1:22">
      <c r="A38" s="179"/>
      <c r="B38" s="180"/>
      <c r="C38" s="180"/>
      <c r="D38" s="180"/>
      <c r="E38" s="180"/>
      <c r="F38" s="180"/>
      <c r="G38" s="180"/>
      <c r="H38" s="180"/>
      <c r="I38" s="180"/>
      <c r="J38" s="180"/>
      <c r="K38" s="180"/>
      <c r="L38" s="180"/>
      <c r="M38" s="158"/>
      <c r="N38" s="178"/>
      <c r="O38" s="178"/>
      <c r="P38" s="168"/>
      <c r="Q38" s="168"/>
      <c r="R38" s="175"/>
      <c r="S38" s="175"/>
      <c r="T38" s="175"/>
      <c r="U38" s="180"/>
      <c r="V38" s="180"/>
    </row>
    <row r="39" spans="1:22">
      <c r="A39" s="181"/>
      <c r="B39" s="180"/>
      <c r="C39" s="180"/>
      <c r="D39" s="180"/>
      <c r="E39" s="180"/>
      <c r="F39" s="180"/>
      <c r="G39" s="180"/>
      <c r="H39" s="180"/>
      <c r="I39" s="180"/>
      <c r="J39" s="180"/>
      <c r="K39" s="180"/>
      <c r="L39" s="180"/>
      <c r="R39" s="175"/>
      <c r="S39" s="175"/>
      <c r="T39" s="175"/>
      <c r="U39" s="180"/>
      <c r="V39" s="180"/>
    </row>
    <row r="40" spans="1:22">
      <c r="A40" s="180"/>
      <c r="B40" s="180"/>
      <c r="C40" s="180"/>
      <c r="D40" s="180"/>
      <c r="E40" s="180"/>
      <c r="F40" s="180"/>
      <c r="G40" s="180"/>
      <c r="H40" s="180"/>
      <c r="I40" s="180"/>
      <c r="J40" s="180"/>
      <c r="K40" s="180"/>
      <c r="L40" s="180"/>
      <c r="M40" s="180"/>
      <c r="N40" s="180"/>
      <c r="O40" s="180"/>
      <c r="P40" s="175"/>
      <c r="Q40" s="175"/>
      <c r="R40" s="175"/>
      <c r="S40" s="175"/>
      <c r="T40" s="175"/>
      <c r="U40" s="180"/>
      <c r="V40" s="180"/>
    </row>
    <row r="41" spans="1:22">
      <c r="I41" s="180"/>
      <c r="J41" s="180"/>
      <c r="K41" s="180"/>
      <c r="L41" s="180"/>
      <c r="M41" s="180"/>
      <c r="N41" s="180"/>
      <c r="O41" s="180"/>
      <c r="P41" s="175"/>
      <c r="Q41" s="175"/>
      <c r="R41" s="175"/>
      <c r="S41" s="175"/>
      <c r="T41" s="175"/>
      <c r="U41" s="180"/>
      <c r="V41" s="180"/>
    </row>
    <row r="42" spans="1:22">
      <c r="I42" s="180"/>
      <c r="J42" s="180"/>
      <c r="K42" s="180"/>
      <c r="L42" s="180"/>
      <c r="M42" s="180"/>
      <c r="N42" s="180"/>
      <c r="O42" s="180"/>
      <c r="P42" s="175"/>
      <c r="Q42" s="175"/>
      <c r="R42" s="175"/>
      <c r="S42" s="175"/>
      <c r="T42" s="175"/>
      <c r="U42" s="180"/>
      <c r="V42" s="180"/>
    </row>
    <row r="43" spans="1:22">
      <c r="I43" s="182"/>
      <c r="J43" s="182"/>
      <c r="K43" s="182"/>
      <c r="L43" s="182"/>
      <c r="M43" s="182"/>
      <c r="N43" s="182"/>
      <c r="O43" s="182"/>
      <c r="P43" s="183"/>
      <c r="Q43" s="183"/>
      <c r="R43" s="183"/>
      <c r="S43" s="183"/>
      <c r="T43" s="183"/>
      <c r="U43" s="182"/>
      <c r="V43" s="182"/>
    </row>
    <row r="44" spans="1:22">
      <c r="I44" s="184"/>
      <c r="J44" s="184"/>
      <c r="K44" s="184"/>
      <c r="L44" s="184"/>
      <c r="M44" s="184"/>
      <c r="N44" s="184"/>
      <c r="O44" s="184"/>
      <c r="P44" s="184"/>
      <c r="Q44" s="184"/>
      <c r="R44" s="184"/>
      <c r="S44" s="184"/>
      <c r="T44" s="184"/>
      <c r="U44" s="184"/>
      <c r="V44" s="184"/>
    </row>
    <row r="45" spans="1:22">
      <c r="I45" s="184"/>
      <c r="J45" s="184"/>
      <c r="K45" s="184"/>
      <c r="L45" s="184"/>
      <c r="M45" s="184"/>
      <c r="N45" s="184"/>
      <c r="O45" s="184"/>
      <c r="P45" s="184"/>
      <c r="Q45" s="184"/>
      <c r="R45" s="184"/>
      <c r="S45" s="184"/>
      <c r="T45" s="184"/>
      <c r="U45" s="184"/>
      <c r="V45" s="184"/>
    </row>
    <row r="46" spans="1:22">
      <c r="I46" s="185"/>
      <c r="J46" s="185"/>
      <c r="K46" s="185"/>
      <c r="L46" s="185"/>
      <c r="M46" s="185"/>
      <c r="N46" s="185"/>
      <c r="O46" s="185"/>
      <c r="P46" s="185"/>
      <c r="Q46" s="185"/>
      <c r="R46" s="185"/>
      <c r="S46" s="185"/>
      <c r="T46" s="185"/>
      <c r="U46" s="185"/>
      <c r="V46" s="185"/>
    </row>
    <row r="47" spans="1:22">
      <c r="I47" s="185"/>
      <c r="J47" s="185"/>
      <c r="K47" s="185"/>
      <c r="L47" s="185"/>
      <c r="M47" s="185"/>
      <c r="N47" s="185"/>
      <c r="O47" s="185"/>
      <c r="P47" s="185"/>
      <c r="Q47" s="185"/>
      <c r="R47" s="185"/>
      <c r="S47" s="185"/>
      <c r="T47" s="185"/>
      <c r="U47" s="185"/>
      <c r="V47" s="185"/>
    </row>
    <row r="49" spans="1:8">
      <c r="A49" s="146" t="s">
        <v>190</v>
      </c>
      <c r="B49" s="146" t="s">
        <v>191</v>
      </c>
      <c r="C49" s="146"/>
      <c r="D49" s="134" t="s">
        <v>192</v>
      </c>
      <c r="E49" s="146" t="s">
        <v>193</v>
      </c>
    </row>
    <row r="50" spans="1:8">
      <c r="A50" s="12" t="s">
        <v>92</v>
      </c>
      <c r="B50" s="187" t="e">
        <f>G8</f>
        <v>#DIV/0!</v>
      </c>
      <c r="D50" s="134" t="e">
        <f>ROUNDDOWN(B50/4,-3)</f>
        <v>#DIV/0!</v>
      </c>
      <c r="E50" s="188">
        <v>800000</v>
      </c>
      <c r="F50" s="189" t="s">
        <v>194</v>
      </c>
    </row>
    <row r="51" spans="1:8">
      <c r="A51" s="186" t="s">
        <v>956</v>
      </c>
      <c r="B51" s="187" t="e">
        <f>G8</f>
        <v>#DIV/0!</v>
      </c>
      <c r="D51" s="134" t="e">
        <f t="shared" ref="D51:D54" si="2">ROUNDDOWN(B51/4,-3)</f>
        <v>#DIV/0!</v>
      </c>
      <c r="E51" s="188">
        <v>800000</v>
      </c>
      <c r="F51" s="189" t="s">
        <v>194</v>
      </c>
    </row>
    <row r="52" spans="1:8">
      <c r="A52" s="186" t="s">
        <v>957</v>
      </c>
      <c r="B52" s="187" t="e">
        <f>G8</f>
        <v>#DIV/0!</v>
      </c>
      <c r="D52" s="134" t="e">
        <f t="shared" si="2"/>
        <v>#DIV/0!</v>
      </c>
      <c r="E52" s="188">
        <v>800000</v>
      </c>
      <c r="F52" s="189" t="s">
        <v>194</v>
      </c>
    </row>
    <row r="53" spans="1:8">
      <c r="A53" s="186" t="s">
        <v>958</v>
      </c>
      <c r="B53" s="187" t="e">
        <f>G8</f>
        <v>#DIV/0!</v>
      </c>
      <c r="D53" s="134" t="e">
        <f t="shared" si="2"/>
        <v>#DIV/0!</v>
      </c>
      <c r="E53" s="188">
        <v>800000</v>
      </c>
      <c r="F53" s="189" t="s">
        <v>194</v>
      </c>
      <c r="G53" s="168"/>
      <c r="H53" s="190"/>
    </row>
    <row r="54" spans="1:8">
      <c r="A54" s="186" t="s">
        <v>959</v>
      </c>
      <c r="B54" s="187" t="e">
        <f>G8</f>
        <v>#DIV/0!</v>
      </c>
      <c r="D54" s="134" t="e">
        <f t="shared" si="2"/>
        <v>#DIV/0!</v>
      </c>
      <c r="E54" s="188">
        <v>800000</v>
      </c>
      <c r="F54" s="189" t="s">
        <v>194</v>
      </c>
      <c r="G54" s="191"/>
      <c r="H54" s="192"/>
    </row>
    <row r="55" spans="1:8">
      <c r="A55" s="12" t="s">
        <v>802</v>
      </c>
      <c r="B55" s="193">
        <v>15400000</v>
      </c>
      <c r="C55" s="191"/>
      <c r="D55" s="194">
        <v>0</v>
      </c>
      <c r="E55" s="188">
        <v>800000</v>
      </c>
      <c r="F55" s="191"/>
      <c r="G55" s="191"/>
      <c r="H55" s="195"/>
    </row>
    <row r="56" spans="1:8">
      <c r="A56" s="12" t="s">
        <v>803</v>
      </c>
      <c r="B56" s="193">
        <v>15400000</v>
      </c>
      <c r="C56" s="191"/>
      <c r="D56" s="194">
        <v>0</v>
      </c>
      <c r="E56" s="188">
        <v>800000</v>
      </c>
      <c r="F56" s="191"/>
      <c r="G56" s="191"/>
      <c r="H56" s="196"/>
    </row>
    <row r="57" spans="1:8">
      <c r="A57" s="197" t="s">
        <v>195</v>
      </c>
      <c r="B57" s="193">
        <v>7730000</v>
      </c>
      <c r="C57" s="191"/>
      <c r="D57" s="194">
        <v>0</v>
      </c>
      <c r="E57" s="188">
        <v>800000</v>
      </c>
      <c r="F57" s="198"/>
      <c r="G57" s="198"/>
      <c r="H57" s="199"/>
    </row>
    <row r="58" spans="1:8">
      <c r="A58" s="12" t="s">
        <v>804</v>
      </c>
      <c r="B58" s="193">
        <v>15400000</v>
      </c>
      <c r="C58" s="200"/>
      <c r="D58" s="194">
        <v>0</v>
      </c>
      <c r="E58" s="188">
        <v>800000</v>
      </c>
      <c r="F58" s="200"/>
      <c r="G58" s="200"/>
      <c r="H58" s="201"/>
    </row>
    <row r="59" spans="1:8">
      <c r="A59" s="12" t="s">
        <v>805</v>
      </c>
      <c r="B59" s="193">
        <v>15400000</v>
      </c>
      <c r="C59" s="168"/>
      <c r="D59" s="194">
        <v>0</v>
      </c>
      <c r="E59" s="188">
        <v>800000</v>
      </c>
      <c r="F59" s="168"/>
      <c r="G59" s="168"/>
      <c r="H59" s="168"/>
    </row>
    <row r="60" spans="1:8">
      <c r="A60" s="186" t="s">
        <v>196</v>
      </c>
      <c r="B60" s="186">
        <v>7730000</v>
      </c>
      <c r="D60" s="194">
        <v>0</v>
      </c>
      <c r="E60" s="188">
        <v>800000</v>
      </c>
    </row>
    <row r="61" spans="1:8">
      <c r="A61" s="12" t="s">
        <v>806</v>
      </c>
      <c r="B61" s="186">
        <v>7730000</v>
      </c>
      <c r="D61" s="194">
        <v>0</v>
      </c>
      <c r="E61" s="188">
        <v>800000</v>
      </c>
    </row>
    <row r="62" spans="1:8">
      <c r="A62" s="12" t="s">
        <v>807</v>
      </c>
      <c r="B62" s="186">
        <v>7730000</v>
      </c>
      <c r="D62" s="194">
        <v>0</v>
      </c>
      <c r="E62" s="188">
        <v>800000</v>
      </c>
    </row>
    <row r="63" spans="1:8">
      <c r="A63" s="186" t="s">
        <v>955</v>
      </c>
      <c r="B63" s="186">
        <v>7730000</v>
      </c>
      <c r="D63" s="194">
        <v>0</v>
      </c>
      <c r="E63" s="188">
        <v>800000</v>
      </c>
    </row>
    <row r="64" spans="1:8">
      <c r="A64" s="12" t="s">
        <v>809</v>
      </c>
      <c r="B64" s="186">
        <v>7730000</v>
      </c>
      <c r="D64" s="194">
        <v>0</v>
      </c>
      <c r="E64" s="188">
        <v>800000</v>
      </c>
    </row>
    <row r="65" spans="1:5">
      <c r="A65" s="12" t="s">
        <v>810</v>
      </c>
      <c r="B65" s="186">
        <v>7730000</v>
      </c>
      <c r="D65" s="194">
        <v>0</v>
      </c>
      <c r="E65" s="188">
        <v>800000</v>
      </c>
    </row>
    <row r="66" spans="1:5">
      <c r="A66" s="186" t="s">
        <v>197</v>
      </c>
      <c r="B66" s="186">
        <v>7730000</v>
      </c>
      <c r="D66" s="194">
        <v>0</v>
      </c>
      <c r="E66" s="188">
        <v>800000</v>
      </c>
    </row>
    <row r="67" spans="1:5">
      <c r="A67" s="12" t="s">
        <v>811</v>
      </c>
      <c r="B67" s="186">
        <v>7730000</v>
      </c>
      <c r="D67" s="194">
        <v>0</v>
      </c>
      <c r="E67" s="188">
        <v>800000</v>
      </c>
    </row>
    <row r="68" spans="1:5">
      <c r="A68" s="186" t="s">
        <v>198</v>
      </c>
      <c r="B68" s="186">
        <v>7730000</v>
      </c>
      <c r="D68" s="194">
        <v>0</v>
      </c>
      <c r="E68" s="188">
        <v>800000</v>
      </c>
    </row>
    <row r="69" spans="1:5">
      <c r="A69" s="186" t="s">
        <v>199</v>
      </c>
      <c r="B69" s="186">
        <v>7730000</v>
      </c>
      <c r="D69" s="194">
        <v>0</v>
      </c>
      <c r="E69" s="188">
        <v>800000</v>
      </c>
    </row>
    <row r="70" spans="1:5">
      <c r="A70" s="12" t="s">
        <v>960</v>
      </c>
      <c r="B70" s="186">
        <v>7730000</v>
      </c>
      <c r="D70" s="194">
        <v>0</v>
      </c>
      <c r="E70" s="188">
        <v>800000</v>
      </c>
    </row>
  </sheetData>
  <mergeCells count="29">
    <mergeCell ref="I5:I6"/>
    <mergeCell ref="J5:K7"/>
    <mergeCell ref="A8:A9"/>
    <mergeCell ref="C8:D9"/>
    <mergeCell ref="E8:E9"/>
    <mergeCell ref="F8:F9"/>
    <mergeCell ref="G8:G9"/>
    <mergeCell ref="H8:H9"/>
    <mergeCell ref="I8:I9"/>
    <mergeCell ref="J8:K9"/>
    <mergeCell ref="A5:A7"/>
    <mergeCell ref="B5:B7"/>
    <mergeCell ref="C5:D7"/>
    <mergeCell ref="E5:E6"/>
    <mergeCell ref="G5:G6"/>
    <mergeCell ref="H5:H6"/>
    <mergeCell ref="M17:P20"/>
    <mergeCell ref="J28:K29"/>
    <mergeCell ref="A10:B10"/>
    <mergeCell ref="G16:H16"/>
    <mergeCell ref="G17:H17"/>
    <mergeCell ref="G18:H18"/>
    <mergeCell ref="G19:H19"/>
    <mergeCell ref="G20:H20"/>
    <mergeCell ref="G21:H21"/>
    <mergeCell ref="G22:H22"/>
    <mergeCell ref="G23:H23"/>
    <mergeCell ref="G24:H24"/>
    <mergeCell ref="J26:K27"/>
  </mergeCells>
  <phoneticPr fontId="2"/>
  <dataValidations count="5">
    <dataValidation type="whole" imeMode="halfAlpha" operator="greaterThan" allowBlank="1" showInputMessage="1" showErrorMessage="1" sqref="WVM983051:WVM983052 IZ8:IZ9 SV8:SV9 ACR8:ACR9 AMN8:AMN9 AWJ8:AWJ9 BGF8:BGF9 BQB8:BQB9 BZX8:BZX9 CJT8:CJT9 CTP8:CTP9 DDL8:DDL9 DNH8:DNH9 DXD8:DXD9 EGZ8:EGZ9 EQV8:EQV9 FAR8:FAR9 FKN8:FKN9 FUJ8:FUJ9 GEF8:GEF9 GOB8:GOB9 GXX8:GXX9 HHT8:HHT9 HRP8:HRP9 IBL8:IBL9 ILH8:ILH9 IVD8:IVD9 JEZ8:JEZ9 JOV8:JOV9 JYR8:JYR9 KIN8:KIN9 KSJ8:KSJ9 LCF8:LCF9 LMB8:LMB9 LVX8:LVX9 MFT8:MFT9 MPP8:MPP9 MZL8:MZL9 NJH8:NJH9 NTD8:NTD9 OCZ8:OCZ9 OMV8:OMV9 OWR8:OWR9 PGN8:PGN9 PQJ8:PQJ9 QAF8:QAF9 QKB8:QKB9 QTX8:QTX9 RDT8:RDT9 RNP8:RNP9 RXL8:RXL9 SHH8:SHH9 SRD8:SRD9 TAZ8:TAZ9 TKV8:TKV9 TUR8:TUR9 UEN8:UEN9 UOJ8:UOJ9 UYF8:UYF9 VIB8:VIB9 VRX8:VRX9 WBT8:WBT9 WLP8:WLP9 WVL8:WVL9 H65547:H65548 JA65547:JA65548 SW65547:SW65548 ACS65547:ACS65548 AMO65547:AMO65548 AWK65547:AWK65548 BGG65547:BGG65548 BQC65547:BQC65548 BZY65547:BZY65548 CJU65547:CJU65548 CTQ65547:CTQ65548 DDM65547:DDM65548 DNI65547:DNI65548 DXE65547:DXE65548 EHA65547:EHA65548 EQW65547:EQW65548 FAS65547:FAS65548 FKO65547:FKO65548 FUK65547:FUK65548 GEG65547:GEG65548 GOC65547:GOC65548 GXY65547:GXY65548 HHU65547:HHU65548 HRQ65547:HRQ65548 IBM65547:IBM65548 ILI65547:ILI65548 IVE65547:IVE65548 JFA65547:JFA65548 JOW65547:JOW65548 JYS65547:JYS65548 KIO65547:KIO65548 KSK65547:KSK65548 LCG65547:LCG65548 LMC65547:LMC65548 LVY65547:LVY65548 MFU65547:MFU65548 MPQ65547:MPQ65548 MZM65547:MZM65548 NJI65547:NJI65548 NTE65547:NTE65548 ODA65547:ODA65548 OMW65547:OMW65548 OWS65547:OWS65548 PGO65547:PGO65548 PQK65547:PQK65548 QAG65547:QAG65548 QKC65547:QKC65548 QTY65547:QTY65548 RDU65547:RDU65548 RNQ65547:RNQ65548 RXM65547:RXM65548 SHI65547:SHI65548 SRE65547:SRE65548 TBA65547:TBA65548 TKW65547:TKW65548 TUS65547:TUS65548 UEO65547:UEO65548 UOK65547:UOK65548 UYG65547:UYG65548 VIC65547:VIC65548 VRY65547:VRY65548 WBU65547:WBU65548 WLQ65547:WLQ65548 WVM65547:WVM65548 H131083:H131084 JA131083:JA131084 SW131083:SW131084 ACS131083:ACS131084 AMO131083:AMO131084 AWK131083:AWK131084 BGG131083:BGG131084 BQC131083:BQC131084 BZY131083:BZY131084 CJU131083:CJU131084 CTQ131083:CTQ131084 DDM131083:DDM131084 DNI131083:DNI131084 DXE131083:DXE131084 EHA131083:EHA131084 EQW131083:EQW131084 FAS131083:FAS131084 FKO131083:FKO131084 FUK131083:FUK131084 GEG131083:GEG131084 GOC131083:GOC131084 GXY131083:GXY131084 HHU131083:HHU131084 HRQ131083:HRQ131084 IBM131083:IBM131084 ILI131083:ILI131084 IVE131083:IVE131084 JFA131083:JFA131084 JOW131083:JOW131084 JYS131083:JYS131084 KIO131083:KIO131084 KSK131083:KSK131084 LCG131083:LCG131084 LMC131083:LMC131084 LVY131083:LVY131084 MFU131083:MFU131084 MPQ131083:MPQ131084 MZM131083:MZM131084 NJI131083:NJI131084 NTE131083:NTE131084 ODA131083:ODA131084 OMW131083:OMW131084 OWS131083:OWS131084 PGO131083:PGO131084 PQK131083:PQK131084 QAG131083:QAG131084 QKC131083:QKC131084 QTY131083:QTY131084 RDU131083:RDU131084 RNQ131083:RNQ131084 RXM131083:RXM131084 SHI131083:SHI131084 SRE131083:SRE131084 TBA131083:TBA131084 TKW131083:TKW131084 TUS131083:TUS131084 UEO131083:UEO131084 UOK131083:UOK131084 UYG131083:UYG131084 VIC131083:VIC131084 VRY131083:VRY131084 WBU131083:WBU131084 WLQ131083:WLQ131084 WVM131083:WVM131084 H196619:H196620 JA196619:JA196620 SW196619:SW196620 ACS196619:ACS196620 AMO196619:AMO196620 AWK196619:AWK196620 BGG196619:BGG196620 BQC196619:BQC196620 BZY196619:BZY196620 CJU196619:CJU196620 CTQ196619:CTQ196620 DDM196619:DDM196620 DNI196619:DNI196620 DXE196619:DXE196620 EHA196619:EHA196620 EQW196619:EQW196620 FAS196619:FAS196620 FKO196619:FKO196620 FUK196619:FUK196620 GEG196619:GEG196620 GOC196619:GOC196620 GXY196619:GXY196620 HHU196619:HHU196620 HRQ196619:HRQ196620 IBM196619:IBM196620 ILI196619:ILI196620 IVE196619:IVE196620 JFA196619:JFA196620 JOW196619:JOW196620 JYS196619:JYS196620 KIO196619:KIO196620 KSK196619:KSK196620 LCG196619:LCG196620 LMC196619:LMC196620 LVY196619:LVY196620 MFU196619:MFU196620 MPQ196619:MPQ196620 MZM196619:MZM196620 NJI196619:NJI196620 NTE196619:NTE196620 ODA196619:ODA196620 OMW196619:OMW196620 OWS196619:OWS196620 PGO196619:PGO196620 PQK196619:PQK196620 QAG196619:QAG196620 QKC196619:QKC196620 QTY196619:QTY196620 RDU196619:RDU196620 RNQ196619:RNQ196620 RXM196619:RXM196620 SHI196619:SHI196620 SRE196619:SRE196620 TBA196619:TBA196620 TKW196619:TKW196620 TUS196619:TUS196620 UEO196619:UEO196620 UOK196619:UOK196620 UYG196619:UYG196620 VIC196619:VIC196620 VRY196619:VRY196620 WBU196619:WBU196620 WLQ196619:WLQ196620 WVM196619:WVM196620 H262155:H262156 JA262155:JA262156 SW262155:SW262156 ACS262155:ACS262156 AMO262155:AMO262156 AWK262155:AWK262156 BGG262155:BGG262156 BQC262155:BQC262156 BZY262155:BZY262156 CJU262155:CJU262156 CTQ262155:CTQ262156 DDM262155:DDM262156 DNI262155:DNI262156 DXE262155:DXE262156 EHA262155:EHA262156 EQW262155:EQW262156 FAS262155:FAS262156 FKO262155:FKO262156 FUK262155:FUK262156 GEG262155:GEG262156 GOC262155:GOC262156 GXY262155:GXY262156 HHU262155:HHU262156 HRQ262155:HRQ262156 IBM262155:IBM262156 ILI262155:ILI262156 IVE262155:IVE262156 JFA262155:JFA262156 JOW262155:JOW262156 JYS262155:JYS262156 KIO262155:KIO262156 KSK262155:KSK262156 LCG262155:LCG262156 LMC262155:LMC262156 LVY262155:LVY262156 MFU262155:MFU262156 MPQ262155:MPQ262156 MZM262155:MZM262156 NJI262155:NJI262156 NTE262155:NTE262156 ODA262155:ODA262156 OMW262155:OMW262156 OWS262155:OWS262156 PGO262155:PGO262156 PQK262155:PQK262156 QAG262155:QAG262156 QKC262155:QKC262156 QTY262155:QTY262156 RDU262155:RDU262156 RNQ262155:RNQ262156 RXM262155:RXM262156 SHI262155:SHI262156 SRE262155:SRE262156 TBA262155:TBA262156 TKW262155:TKW262156 TUS262155:TUS262156 UEO262155:UEO262156 UOK262155:UOK262156 UYG262155:UYG262156 VIC262155:VIC262156 VRY262155:VRY262156 WBU262155:WBU262156 WLQ262155:WLQ262156 WVM262155:WVM262156 H327691:H327692 JA327691:JA327692 SW327691:SW327692 ACS327691:ACS327692 AMO327691:AMO327692 AWK327691:AWK327692 BGG327691:BGG327692 BQC327691:BQC327692 BZY327691:BZY327692 CJU327691:CJU327692 CTQ327691:CTQ327692 DDM327691:DDM327692 DNI327691:DNI327692 DXE327691:DXE327692 EHA327691:EHA327692 EQW327691:EQW327692 FAS327691:FAS327692 FKO327691:FKO327692 FUK327691:FUK327692 GEG327691:GEG327692 GOC327691:GOC327692 GXY327691:GXY327692 HHU327691:HHU327692 HRQ327691:HRQ327692 IBM327691:IBM327692 ILI327691:ILI327692 IVE327691:IVE327692 JFA327691:JFA327692 JOW327691:JOW327692 JYS327691:JYS327692 KIO327691:KIO327692 KSK327691:KSK327692 LCG327691:LCG327692 LMC327691:LMC327692 LVY327691:LVY327692 MFU327691:MFU327692 MPQ327691:MPQ327692 MZM327691:MZM327692 NJI327691:NJI327692 NTE327691:NTE327692 ODA327691:ODA327692 OMW327691:OMW327692 OWS327691:OWS327692 PGO327691:PGO327692 PQK327691:PQK327692 QAG327691:QAG327692 QKC327691:QKC327692 QTY327691:QTY327692 RDU327691:RDU327692 RNQ327691:RNQ327692 RXM327691:RXM327692 SHI327691:SHI327692 SRE327691:SRE327692 TBA327691:TBA327692 TKW327691:TKW327692 TUS327691:TUS327692 UEO327691:UEO327692 UOK327691:UOK327692 UYG327691:UYG327692 VIC327691:VIC327692 VRY327691:VRY327692 WBU327691:WBU327692 WLQ327691:WLQ327692 WVM327691:WVM327692 H393227:H393228 JA393227:JA393228 SW393227:SW393228 ACS393227:ACS393228 AMO393227:AMO393228 AWK393227:AWK393228 BGG393227:BGG393228 BQC393227:BQC393228 BZY393227:BZY393228 CJU393227:CJU393228 CTQ393227:CTQ393228 DDM393227:DDM393228 DNI393227:DNI393228 DXE393227:DXE393228 EHA393227:EHA393228 EQW393227:EQW393228 FAS393227:FAS393228 FKO393227:FKO393228 FUK393227:FUK393228 GEG393227:GEG393228 GOC393227:GOC393228 GXY393227:GXY393228 HHU393227:HHU393228 HRQ393227:HRQ393228 IBM393227:IBM393228 ILI393227:ILI393228 IVE393227:IVE393228 JFA393227:JFA393228 JOW393227:JOW393228 JYS393227:JYS393228 KIO393227:KIO393228 KSK393227:KSK393228 LCG393227:LCG393228 LMC393227:LMC393228 LVY393227:LVY393228 MFU393227:MFU393228 MPQ393227:MPQ393228 MZM393227:MZM393228 NJI393227:NJI393228 NTE393227:NTE393228 ODA393227:ODA393228 OMW393227:OMW393228 OWS393227:OWS393228 PGO393227:PGO393228 PQK393227:PQK393228 QAG393227:QAG393228 QKC393227:QKC393228 QTY393227:QTY393228 RDU393227:RDU393228 RNQ393227:RNQ393228 RXM393227:RXM393228 SHI393227:SHI393228 SRE393227:SRE393228 TBA393227:TBA393228 TKW393227:TKW393228 TUS393227:TUS393228 UEO393227:UEO393228 UOK393227:UOK393228 UYG393227:UYG393228 VIC393227:VIC393228 VRY393227:VRY393228 WBU393227:WBU393228 WLQ393227:WLQ393228 WVM393227:WVM393228 H458763:H458764 JA458763:JA458764 SW458763:SW458764 ACS458763:ACS458764 AMO458763:AMO458764 AWK458763:AWK458764 BGG458763:BGG458764 BQC458763:BQC458764 BZY458763:BZY458764 CJU458763:CJU458764 CTQ458763:CTQ458764 DDM458763:DDM458764 DNI458763:DNI458764 DXE458763:DXE458764 EHA458763:EHA458764 EQW458763:EQW458764 FAS458763:FAS458764 FKO458763:FKO458764 FUK458763:FUK458764 GEG458763:GEG458764 GOC458763:GOC458764 GXY458763:GXY458764 HHU458763:HHU458764 HRQ458763:HRQ458764 IBM458763:IBM458764 ILI458763:ILI458764 IVE458763:IVE458764 JFA458763:JFA458764 JOW458763:JOW458764 JYS458763:JYS458764 KIO458763:KIO458764 KSK458763:KSK458764 LCG458763:LCG458764 LMC458763:LMC458764 LVY458763:LVY458764 MFU458763:MFU458764 MPQ458763:MPQ458764 MZM458763:MZM458764 NJI458763:NJI458764 NTE458763:NTE458764 ODA458763:ODA458764 OMW458763:OMW458764 OWS458763:OWS458764 PGO458763:PGO458764 PQK458763:PQK458764 QAG458763:QAG458764 QKC458763:QKC458764 QTY458763:QTY458764 RDU458763:RDU458764 RNQ458763:RNQ458764 RXM458763:RXM458764 SHI458763:SHI458764 SRE458763:SRE458764 TBA458763:TBA458764 TKW458763:TKW458764 TUS458763:TUS458764 UEO458763:UEO458764 UOK458763:UOK458764 UYG458763:UYG458764 VIC458763:VIC458764 VRY458763:VRY458764 WBU458763:WBU458764 WLQ458763:WLQ458764 WVM458763:WVM458764 H524299:H524300 JA524299:JA524300 SW524299:SW524300 ACS524299:ACS524300 AMO524299:AMO524300 AWK524299:AWK524300 BGG524299:BGG524300 BQC524299:BQC524300 BZY524299:BZY524300 CJU524299:CJU524300 CTQ524299:CTQ524300 DDM524299:DDM524300 DNI524299:DNI524300 DXE524299:DXE524300 EHA524299:EHA524300 EQW524299:EQW524300 FAS524299:FAS524300 FKO524299:FKO524300 FUK524299:FUK524300 GEG524299:GEG524300 GOC524299:GOC524300 GXY524299:GXY524300 HHU524299:HHU524300 HRQ524299:HRQ524300 IBM524299:IBM524300 ILI524299:ILI524300 IVE524299:IVE524300 JFA524299:JFA524300 JOW524299:JOW524300 JYS524299:JYS524300 KIO524299:KIO524300 KSK524299:KSK524300 LCG524299:LCG524300 LMC524299:LMC524300 LVY524299:LVY524300 MFU524299:MFU524300 MPQ524299:MPQ524300 MZM524299:MZM524300 NJI524299:NJI524300 NTE524299:NTE524300 ODA524299:ODA524300 OMW524299:OMW524300 OWS524299:OWS524300 PGO524299:PGO524300 PQK524299:PQK524300 QAG524299:QAG524300 QKC524299:QKC524300 QTY524299:QTY524300 RDU524299:RDU524300 RNQ524299:RNQ524300 RXM524299:RXM524300 SHI524299:SHI524300 SRE524299:SRE524300 TBA524299:TBA524300 TKW524299:TKW524300 TUS524299:TUS524300 UEO524299:UEO524300 UOK524299:UOK524300 UYG524299:UYG524300 VIC524299:VIC524300 VRY524299:VRY524300 WBU524299:WBU524300 WLQ524299:WLQ524300 WVM524299:WVM524300 H589835:H589836 JA589835:JA589836 SW589835:SW589836 ACS589835:ACS589836 AMO589835:AMO589836 AWK589835:AWK589836 BGG589835:BGG589836 BQC589835:BQC589836 BZY589835:BZY589836 CJU589835:CJU589836 CTQ589835:CTQ589836 DDM589835:DDM589836 DNI589835:DNI589836 DXE589835:DXE589836 EHA589835:EHA589836 EQW589835:EQW589836 FAS589835:FAS589836 FKO589835:FKO589836 FUK589835:FUK589836 GEG589835:GEG589836 GOC589835:GOC589836 GXY589835:GXY589836 HHU589835:HHU589836 HRQ589835:HRQ589836 IBM589835:IBM589836 ILI589835:ILI589836 IVE589835:IVE589836 JFA589835:JFA589836 JOW589835:JOW589836 JYS589835:JYS589836 KIO589835:KIO589836 KSK589835:KSK589836 LCG589835:LCG589836 LMC589835:LMC589836 LVY589835:LVY589836 MFU589835:MFU589836 MPQ589835:MPQ589836 MZM589835:MZM589836 NJI589835:NJI589836 NTE589835:NTE589836 ODA589835:ODA589836 OMW589835:OMW589836 OWS589835:OWS589836 PGO589835:PGO589836 PQK589835:PQK589836 QAG589835:QAG589836 QKC589835:QKC589836 QTY589835:QTY589836 RDU589835:RDU589836 RNQ589835:RNQ589836 RXM589835:RXM589836 SHI589835:SHI589836 SRE589835:SRE589836 TBA589835:TBA589836 TKW589835:TKW589836 TUS589835:TUS589836 UEO589835:UEO589836 UOK589835:UOK589836 UYG589835:UYG589836 VIC589835:VIC589836 VRY589835:VRY589836 WBU589835:WBU589836 WLQ589835:WLQ589836 WVM589835:WVM589836 H655371:H655372 JA655371:JA655372 SW655371:SW655372 ACS655371:ACS655372 AMO655371:AMO655372 AWK655371:AWK655372 BGG655371:BGG655372 BQC655371:BQC655372 BZY655371:BZY655372 CJU655371:CJU655372 CTQ655371:CTQ655372 DDM655371:DDM655372 DNI655371:DNI655372 DXE655371:DXE655372 EHA655371:EHA655372 EQW655371:EQW655372 FAS655371:FAS655372 FKO655371:FKO655372 FUK655371:FUK655372 GEG655371:GEG655372 GOC655371:GOC655372 GXY655371:GXY655372 HHU655371:HHU655372 HRQ655371:HRQ655372 IBM655371:IBM655372 ILI655371:ILI655372 IVE655371:IVE655372 JFA655371:JFA655372 JOW655371:JOW655372 JYS655371:JYS655372 KIO655371:KIO655372 KSK655371:KSK655372 LCG655371:LCG655372 LMC655371:LMC655372 LVY655371:LVY655372 MFU655371:MFU655372 MPQ655371:MPQ655372 MZM655371:MZM655372 NJI655371:NJI655372 NTE655371:NTE655372 ODA655371:ODA655372 OMW655371:OMW655372 OWS655371:OWS655372 PGO655371:PGO655372 PQK655371:PQK655372 QAG655371:QAG655372 QKC655371:QKC655372 QTY655371:QTY655372 RDU655371:RDU655372 RNQ655371:RNQ655372 RXM655371:RXM655372 SHI655371:SHI655372 SRE655371:SRE655372 TBA655371:TBA655372 TKW655371:TKW655372 TUS655371:TUS655372 UEO655371:UEO655372 UOK655371:UOK655372 UYG655371:UYG655372 VIC655371:VIC655372 VRY655371:VRY655372 WBU655371:WBU655372 WLQ655371:WLQ655372 WVM655371:WVM655372 H720907:H720908 JA720907:JA720908 SW720907:SW720908 ACS720907:ACS720908 AMO720907:AMO720908 AWK720907:AWK720908 BGG720907:BGG720908 BQC720907:BQC720908 BZY720907:BZY720908 CJU720907:CJU720908 CTQ720907:CTQ720908 DDM720907:DDM720908 DNI720907:DNI720908 DXE720907:DXE720908 EHA720907:EHA720908 EQW720907:EQW720908 FAS720907:FAS720908 FKO720907:FKO720908 FUK720907:FUK720908 GEG720907:GEG720908 GOC720907:GOC720908 GXY720907:GXY720908 HHU720907:HHU720908 HRQ720907:HRQ720908 IBM720907:IBM720908 ILI720907:ILI720908 IVE720907:IVE720908 JFA720907:JFA720908 JOW720907:JOW720908 JYS720907:JYS720908 KIO720907:KIO720908 KSK720907:KSK720908 LCG720907:LCG720908 LMC720907:LMC720908 LVY720907:LVY720908 MFU720907:MFU720908 MPQ720907:MPQ720908 MZM720907:MZM720908 NJI720907:NJI720908 NTE720907:NTE720908 ODA720907:ODA720908 OMW720907:OMW720908 OWS720907:OWS720908 PGO720907:PGO720908 PQK720907:PQK720908 QAG720907:QAG720908 QKC720907:QKC720908 QTY720907:QTY720908 RDU720907:RDU720908 RNQ720907:RNQ720908 RXM720907:RXM720908 SHI720907:SHI720908 SRE720907:SRE720908 TBA720907:TBA720908 TKW720907:TKW720908 TUS720907:TUS720908 UEO720907:UEO720908 UOK720907:UOK720908 UYG720907:UYG720908 VIC720907:VIC720908 VRY720907:VRY720908 WBU720907:WBU720908 WLQ720907:WLQ720908 WVM720907:WVM720908 H786443:H786444 JA786443:JA786444 SW786443:SW786444 ACS786443:ACS786444 AMO786443:AMO786444 AWK786443:AWK786444 BGG786443:BGG786444 BQC786443:BQC786444 BZY786443:BZY786444 CJU786443:CJU786444 CTQ786443:CTQ786444 DDM786443:DDM786444 DNI786443:DNI786444 DXE786443:DXE786444 EHA786443:EHA786444 EQW786443:EQW786444 FAS786443:FAS786444 FKO786443:FKO786444 FUK786443:FUK786444 GEG786443:GEG786444 GOC786443:GOC786444 GXY786443:GXY786444 HHU786443:HHU786444 HRQ786443:HRQ786444 IBM786443:IBM786444 ILI786443:ILI786444 IVE786443:IVE786444 JFA786443:JFA786444 JOW786443:JOW786444 JYS786443:JYS786444 KIO786443:KIO786444 KSK786443:KSK786444 LCG786443:LCG786444 LMC786443:LMC786444 LVY786443:LVY786444 MFU786443:MFU786444 MPQ786443:MPQ786444 MZM786443:MZM786444 NJI786443:NJI786444 NTE786443:NTE786444 ODA786443:ODA786444 OMW786443:OMW786444 OWS786443:OWS786444 PGO786443:PGO786444 PQK786443:PQK786444 QAG786443:QAG786444 QKC786443:QKC786444 QTY786443:QTY786444 RDU786443:RDU786444 RNQ786443:RNQ786444 RXM786443:RXM786444 SHI786443:SHI786444 SRE786443:SRE786444 TBA786443:TBA786444 TKW786443:TKW786444 TUS786443:TUS786444 UEO786443:UEO786444 UOK786443:UOK786444 UYG786443:UYG786444 VIC786443:VIC786444 VRY786443:VRY786444 WBU786443:WBU786444 WLQ786443:WLQ786444 WVM786443:WVM786444 H851979:H851980 JA851979:JA851980 SW851979:SW851980 ACS851979:ACS851980 AMO851979:AMO851980 AWK851979:AWK851980 BGG851979:BGG851980 BQC851979:BQC851980 BZY851979:BZY851980 CJU851979:CJU851980 CTQ851979:CTQ851980 DDM851979:DDM851980 DNI851979:DNI851980 DXE851979:DXE851980 EHA851979:EHA851980 EQW851979:EQW851980 FAS851979:FAS851980 FKO851979:FKO851980 FUK851979:FUK851980 GEG851979:GEG851980 GOC851979:GOC851980 GXY851979:GXY851980 HHU851979:HHU851980 HRQ851979:HRQ851980 IBM851979:IBM851980 ILI851979:ILI851980 IVE851979:IVE851980 JFA851979:JFA851980 JOW851979:JOW851980 JYS851979:JYS851980 KIO851979:KIO851980 KSK851979:KSK851980 LCG851979:LCG851980 LMC851979:LMC851980 LVY851979:LVY851980 MFU851979:MFU851980 MPQ851979:MPQ851980 MZM851979:MZM851980 NJI851979:NJI851980 NTE851979:NTE851980 ODA851979:ODA851980 OMW851979:OMW851980 OWS851979:OWS851980 PGO851979:PGO851980 PQK851979:PQK851980 QAG851979:QAG851980 QKC851979:QKC851980 QTY851979:QTY851980 RDU851979:RDU851980 RNQ851979:RNQ851980 RXM851979:RXM851980 SHI851979:SHI851980 SRE851979:SRE851980 TBA851979:TBA851980 TKW851979:TKW851980 TUS851979:TUS851980 UEO851979:UEO851980 UOK851979:UOK851980 UYG851979:UYG851980 VIC851979:VIC851980 VRY851979:VRY851980 WBU851979:WBU851980 WLQ851979:WLQ851980 WVM851979:WVM851980 H917515:H917516 JA917515:JA917516 SW917515:SW917516 ACS917515:ACS917516 AMO917515:AMO917516 AWK917515:AWK917516 BGG917515:BGG917516 BQC917515:BQC917516 BZY917515:BZY917516 CJU917515:CJU917516 CTQ917515:CTQ917516 DDM917515:DDM917516 DNI917515:DNI917516 DXE917515:DXE917516 EHA917515:EHA917516 EQW917515:EQW917516 FAS917515:FAS917516 FKO917515:FKO917516 FUK917515:FUK917516 GEG917515:GEG917516 GOC917515:GOC917516 GXY917515:GXY917516 HHU917515:HHU917516 HRQ917515:HRQ917516 IBM917515:IBM917516 ILI917515:ILI917516 IVE917515:IVE917516 JFA917515:JFA917516 JOW917515:JOW917516 JYS917515:JYS917516 KIO917515:KIO917516 KSK917515:KSK917516 LCG917515:LCG917516 LMC917515:LMC917516 LVY917515:LVY917516 MFU917515:MFU917516 MPQ917515:MPQ917516 MZM917515:MZM917516 NJI917515:NJI917516 NTE917515:NTE917516 ODA917515:ODA917516 OMW917515:OMW917516 OWS917515:OWS917516 PGO917515:PGO917516 PQK917515:PQK917516 QAG917515:QAG917516 QKC917515:QKC917516 QTY917515:QTY917516 RDU917515:RDU917516 RNQ917515:RNQ917516 RXM917515:RXM917516 SHI917515:SHI917516 SRE917515:SRE917516 TBA917515:TBA917516 TKW917515:TKW917516 TUS917515:TUS917516 UEO917515:UEO917516 UOK917515:UOK917516 UYG917515:UYG917516 VIC917515:VIC917516 VRY917515:VRY917516 WBU917515:WBU917516 WLQ917515:WLQ917516 WVM917515:WVM917516 H983051:H983052 JA983051:JA983052 SW983051:SW983052 ACS983051:ACS983052 AMO983051:AMO983052 AWK983051:AWK983052 BGG983051:BGG983052 BQC983051:BQC983052 BZY983051:BZY983052 CJU983051:CJU983052 CTQ983051:CTQ983052 DDM983051:DDM983052 DNI983051:DNI983052 DXE983051:DXE983052 EHA983051:EHA983052 EQW983051:EQW983052 FAS983051:FAS983052 FKO983051:FKO983052 FUK983051:FUK983052 GEG983051:GEG983052 GOC983051:GOC983052 GXY983051:GXY983052 HHU983051:HHU983052 HRQ983051:HRQ983052 IBM983051:IBM983052 ILI983051:ILI983052 IVE983051:IVE983052 JFA983051:JFA983052 JOW983051:JOW983052 JYS983051:JYS983052 KIO983051:KIO983052 KSK983051:KSK983052 LCG983051:LCG983052 LMC983051:LMC983052 LVY983051:LVY983052 MFU983051:MFU983052 MPQ983051:MPQ983052 MZM983051:MZM983052 NJI983051:NJI983052 NTE983051:NTE983052 ODA983051:ODA983052 OMW983051:OMW983052 OWS983051:OWS983052 PGO983051:PGO983052 PQK983051:PQK983052 QAG983051:QAG983052 QKC983051:QKC983052 QTY983051:QTY983052 RDU983051:RDU983052 RNQ983051:RNQ983052 RXM983051:RXM983052 SHI983051:SHI983052 SRE983051:SRE983052 TBA983051:TBA983052 TKW983051:TKW983052 TUS983051:TUS983052 UEO983051:UEO983052 UOK983051:UOK983052 UYG983051:UYG983052 VIC983051:VIC983052 VRY983051:VRY983052 WBU983051:WBU983052 WLQ983051:WLQ983052">
      <formula1>0</formula1>
    </dataValidation>
    <dataValidation type="list" imeMode="halfAlpha" operator="greaterThan" allowBlank="1" showInputMessage="1" showErrorMessage="1" sqref="JA8:JA9 SW8:SW9 ACS8:ACS9 AMO8:AMO9 AWK8:AWK9 BGG8:BGG9 BQC8:BQC9 BZY8:BZY9 CJU8:CJU9 CTQ8:CTQ9 DDM8:DDM9 DNI8:DNI9 DXE8:DXE9 EHA8:EHA9 EQW8:EQW9 FAS8:FAS9 FKO8:FKO9 FUK8:FUK9 GEG8:GEG9 GOC8:GOC9 GXY8:GXY9 HHU8:HHU9 HRQ8:HRQ9 IBM8:IBM9 ILI8:ILI9 IVE8:IVE9 JFA8:JFA9 JOW8:JOW9 JYS8:JYS9 KIO8:KIO9 KSK8:KSK9 LCG8:LCG9 LMC8:LMC9 LVY8:LVY9 MFU8:MFU9 MPQ8:MPQ9 MZM8:MZM9 NJI8:NJI9 NTE8:NTE9 ODA8:ODA9 OMW8:OMW9 OWS8:OWS9 PGO8:PGO9 PQK8:PQK9 QAG8:QAG9 QKC8:QKC9 QTY8:QTY9 RDU8:RDU9 RNQ8:RNQ9 RXM8:RXM9 SHI8:SHI9 SRE8:SRE9 TBA8:TBA9 TKW8:TKW9 TUS8:TUS9 UEO8:UEO9 UOK8:UOK9 UYG8:UYG9 VIC8:VIC9 VRY8:VRY9 WBU8:WBU9 WLQ8:WLQ9 WVM8:WVM9 JB65547:JB65548 SX65547:SX65548 ACT65547:ACT65548 AMP65547:AMP65548 AWL65547:AWL65548 BGH65547:BGH65548 BQD65547:BQD65548 BZZ65547:BZZ65548 CJV65547:CJV65548 CTR65547:CTR65548 DDN65547:DDN65548 DNJ65547:DNJ65548 DXF65547:DXF65548 EHB65547:EHB65548 EQX65547:EQX65548 FAT65547:FAT65548 FKP65547:FKP65548 FUL65547:FUL65548 GEH65547:GEH65548 GOD65547:GOD65548 GXZ65547:GXZ65548 HHV65547:HHV65548 HRR65547:HRR65548 IBN65547:IBN65548 ILJ65547:ILJ65548 IVF65547:IVF65548 JFB65547:JFB65548 JOX65547:JOX65548 JYT65547:JYT65548 KIP65547:KIP65548 KSL65547:KSL65548 LCH65547:LCH65548 LMD65547:LMD65548 LVZ65547:LVZ65548 MFV65547:MFV65548 MPR65547:MPR65548 MZN65547:MZN65548 NJJ65547:NJJ65548 NTF65547:NTF65548 ODB65547:ODB65548 OMX65547:OMX65548 OWT65547:OWT65548 PGP65547:PGP65548 PQL65547:PQL65548 QAH65547:QAH65548 QKD65547:QKD65548 QTZ65547:QTZ65548 RDV65547:RDV65548 RNR65547:RNR65548 RXN65547:RXN65548 SHJ65547:SHJ65548 SRF65547:SRF65548 TBB65547:TBB65548 TKX65547:TKX65548 TUT65547:TUT65548 UEP65547:UEP65548 UOL65547:UOL65548 UYH65547:UYH65548 VID65547:VID65548 VRZ65547:VRZ65548 WBV65547:WBV65548 WLR65547:WLR65548 WVN65547:WVN65548 JB131083:JB131084 SX131083:SX131084 ACT131083:ACT131084 AMP131083:AMP131084 AWL131083:AWL131084 BGH131083:BGH131084 BQD131083:BQD131084 BZZ131083:BZZ131084 CJV131083:CJV131084 CTR131083:CTR131084 DDN131083:DDN131084 DNJ131083:DNJ131084 DXF131083:DXF131084 EHB131083:EHB131084 EQX131083:EQX131084 FAT131083:FAT131084 FKP131083:FKP131084 FUL131083:FUL131084 GEH131083:GEH131084 GOD131083:GOD131084 GXZ131083:GXZ131084 HHV131083:HHV131084 HRR131083:HRR131084 IBN131083:IBN131084 ILJ131083:ILJ131084 IVF131083:IVF131084 JFB131083:JFB131084 JOX131083:JOX131084 JYT131083:JYT131084 KIP131083:KIP131084 KSL131083:KSL131084 LCH131083:LCH131084 LMD131083:LMD131084 LVZ131083:LVZ131084 MFV131083:MFV131084 MPR131083:MPR131084 MZN131083:MZN131084 NJJ131083:NJJ131084 NTF131083:NTF131084 ODB131083:ODB131084 OMX131083:OMX131084 OWT131083:OWT131084 PGP131083:PGP131084 PQL131083:PQL131084 QAH131083:QAH131084 QKD131083:QKD131084 QTZ131083:QTZ131084 RDV131083:RDV131084 RNR131083:RNR131084 RXN131083:RXN131084 SHJ131083:SHJ131084 SRF131083:SRF131084 TBB131083:TBB131084 TKX131083:TKX131084 TUT131083:TUT131084 UEP131083:UEP131084 UOL131083:UOL131084 UYH131083:UYH131084 VID131083:VID131084 VRZ131083:VRZ131084 WBV131083:WBV131084 WLR131083:WLR131084 WVN131083:WVN131084 JB196619:JB196620 SX196619:SX196620 ACT196619:ACT196620 AMP196619:AMP196620 AWL196619:AWL196620 BGH196619:BGH196620 BQD196619:BQD196620 BZZ196619:BZZ196620 CJV196619:CJV196620 CTR196619:CTR196620 DDN196619:DDN196620 DNJ196619:DNJ196620 DXF196619:DXF196620 EHB196619:EHB196620 EQX196619:EQX196620 FAT196619:FAT196620 FKP196619:FKP196620 FUL196619:FUL196620 GEH196619:GEH196620 GOD196619:GOD196620 GXZ196619:GXZ196620 HHV196619:HHV196620 HRR196619:HRR196620 IBN196619:IBN196620 ILJ196619:ILJ196620 IVF196619:IVF196620 JFB196619:JFB196620 JOX196619:JOX196620 JYT196619:JYT196620 KIP196619:KIP196620 KSL196619:KSL196620 LCH196619:LCH196620 LMD196619:LMD196620 LVZ196619:LVZ196620 MFV196619:MFV196620 MPR196619:MPR196620 MZN196619:MZN196620 NJJ196619:NJJ196620 NTF196619:NTF196620 ODB196619:ODB196620 OMX196619:OMX196620 OWT196619:OWT196620 PGP196619:PGP196620 PQL196619:PQL196620 QAH196619:QAH196620 QKD196619:QKD196620 QTZ196619:QTZ196620 RDV196619:RDV196620 RNR196619:RNR196620 RXN196619:RXN196620 SHJ196619:SHJ196620 SRF196619:SRF196620 TBB196619:TBB196620 TKX196619:TKX196620 TUT196619:TUT196620 UEP196619:UEP196620 UOL196619:UOL196620 UYH196619:UYH196620 VID196619:VID196620 VRZ196619:VRZ196620 WBV196619:WBV196620 WLR196619:WLR196620 WVN196619:WVN196620 JB262155:JB262156 SX262155:SX262156 ACT262155:ACT262156 AMP262155:AMP262156 AWL262155:AWL262156 BGH262155:BGH262156 BQD262155:BQD262156 BZZ262155:BZZ262156 CJV262155:CJV262156 CTR262155:CTR262156 DDN262155:DDN262156 DNJ262155:DNJ262156 DXF262155:DXF262156 EHB262155:EHB262156 EQX262155:EQX262156 FAT262155:FAT262156 FKP262155:FKP262156 FUL262155:FUL262156 GEH262155:GEH262156 GOD262155:GOD262156 GXZ262155:GXZ262156 HHV262155:HHV262156 HRR262155:HRR262156 IBN262155:IBN262156 ILJ262155:ILJ262156 IVF262155:IVF262156 JFB262155:JFB262156 JOX262155:JOX262156 JYT262155:JYT262156 KIP262155:KIP262156 KSL262155:KSL262156 LCH262155:LCH262156 LMD262155:LMD262156 LVZ262155:LVZ262156 MFV262155:MFV262156 MPR262155:MPR262156 MZN262155:MZN262156 NJJ262155:NJJ262156 NTF262155:NTF262156 ODB262155:ODB262156 OMX262155:OMX262156 OWT262155:OWT262156 PGP262155:PGP262156 PQL262155:PQL262156 QAH262155:QAH262156 QKD262155:QKD262156 QTZ262155:QTZ262156 RDV262155:RDV262156 RNR262155:RNR262156 RXN262155:RXN262156 SHJ262155:SHJ262156 SRF262155:SRF262156 TBB262155:TBB262156 TKX262155:TKX262156 TUT262155:TUT262156 UEP262155:UEP262156 UOL262155:UOL262156 UYH262155:UYH262156 VID262155:VID262156 VRZ262155:VRZ262156 WBV262155:WBV262156 WLR262155:WLR262156 WVN262155:WVN262156 JB327691:JB327692 SX327691:SX327692 ACT327691:ACT327692 AMP327691:AMP327692 AWL327691:AWL327692 BGH327691:BGH327692 BQD327691:BQD327692 BZZ327691:BZZ327692 CJV327691:CJV327692 CTR327691:CTR327692 DDN327691:DDN327692 DNJ327691:DNJ327692 DXF327691:DXF327692 EHB327691:EHB327692 EQX327691:EQX327692 FAT327691:FAT327692 FKP327691:FKP327692 FUL327691:FUL327692 GEH327691:GEH327692 GOD327691:GOD327692 GXZ327691:GXZ327692 HHV327691:HHV327692 HRR327691:HRR327692 IBN327691:IBN327692 ILJ327691:ILJ327692 IVF327691:IVF327692 JFB327691:JFB327692 JOX327691:JOX327692 JYT327691:JYT327692 KIP327691:KIP327692 KSL327691:KSL327692 LCH327691:LCH327692 LMD327691:LMD327692 LVZ327691:LVZ327692 MFV327691:MFV327692 MPR327691:MPR327692 MZN327691:MZN327692 NJJ327691:NJJ327692 NTF327691:NTF327692 ODB327691:ODB327692 OMX327691:OMX327692 OWT327691:OWT327692 PGP327691:PGP327692 PQL327691:PQL327692 QAH327691:QAH327692 QKD327691:QKD327692 QTZ327691:QTZ327692 RDV327691:RDV327692 RNR327691:RNR327692 RXN327691:RXN327692 SHJ327691:SHJ327692 SRF327691:SRF327692 TBB327691:TBB327692 TKX327691:TKX327692 TUT327691:TUT327692 UEP327691:UEP327692 UOL327691:UOL327692 UYH327691:UYH327692 VID327691:VID327692 VRZ327691:VRZ327692 WBV327691:WBV327692 WLR327691:WLR327692 WVN327691:WVN327692 JB393227:JB393228 SX393227:SX393228 ACT393227:ACT393228 AMP393227:AMP393228 AWL393227:AWL393228 BGH393227:BGH393228 BQD393227:BQD393228 BZZ393227:BZZ393228 CJV393227:CJV393228 CTR393227:CTR393228 DDN393227:DDN393228 DNJ393227:DNJ393228 DXF393227:DXF393228 EHB393227:EHB393228 EQX393227:EQX393228 FAT393227:FAT393228 FKP393227:FKP393228 FUL393227:FUL393228 GEH393227:GEH393228 GOD393227:GOD393228 GXZ393227:GXZ393228 HHV393227:HHV393228 HRR393227:HRR393228 IBN393227:IBN393228 ILJ393227:ILJ393228 IVF393227:IVF393228 JFB393227:JFB393228 JOX393227:JOX393228 JYT393227:JYT393228 KIP393227:KIP393228 KSL393227:KSL393228 LCH393227:LCH393228 LMD393227:LMD393228 LVZ393227:LVZ393228 MFV393227:MFV393228 MPR393227:MPR393228 MZN393227:MZN393228 NJJ393227:NJJ393228 NTF393227:NTF393228 ODB393227:ODB393228 OMX393227:OMX393228 OWT393227:OWT393228 PGP393227:PGP393228 PQL393227:PQL393228 QAH393227:QAH393228 QKD393227:QKD393228 QTZ393227:QTZ393228 RDV393227:RDV393228 RNR393227:RNR393228 RXN393227:RXN393228 SHJ393227:SHJ393228 SRF393227:SRF393228 TBB393227:TBB393228 TKX393227:TKX393228 TUT393227:TUT393228 UEP393227:UEP393228 UOL393227:UOL393228 UYH393227:UYH393228 VID393227:VID393228 VRZ393227:VRZ393228 WBV393227:WBV393228 WLR393227:WLR393228 WVN393227:WVN393228 JB458763:JB458764 SX458763:SX458764 ACT458763:ACT458764 AMP458763:AMP458764 AWL458763:AWL458764 BGH458763:BGH458764 BQD458763:BQD458764 BZZ458763:BZZ458764 CJV458763:CJV458764 CTR458763:CTR458764 DDN458763:DDN458764 DNJ458763:DNJ458764 DXF458763:DXF458764 EHB458763:EHB458764 EQX458763:EQX458764 FAT458763:FAT458764 FKP458763:FKP458764 FUL458763:FUL458764 GEH458763:GEH458764 GOD458763:GOD458764 GXZ458763:GXZ458764 HHV458763:HHV458764 HRR458763:HRR458764 IBN458763:IBN458764 ILJ458763:ILJ458764 IVF458763:IVF458764 JFB458763:JFB458764 JOX458763:JOX458764 JYT458763:JYT458764 KIP458763:KIP458764 KSL458763:KSL458764 LCH458763:LCH458764 LMD458763:LMD458764 LVZ458763:LVZ458764 MFV458763:MFV458764 MPR458763:MPR458764 MZN458763:MZN458764 NJJ458763:NJJ458764 NTF458763:NTF458764 ODB458763:ODB458764 OMX458763:OMX458764 OWT458763:OWT458764 PGP458763:PGP458764 PQL458763:PQL458764 QAH458763:QAH458764 QKD458763:QKD458764 QTZ458763:QTZ458764 RDV458763:RDV458764 RNR458763:RNR458764 RXN458763:RXN458764 SHJ458763:SHJ458764 SRF458763:SRF458764 TBB458763:TBB458764 TKX458763:TKX458764 TUT458763:TUT458764 UEP458763:UEP458764 UOL458763:UOL458764 UYH458763:UYH458764 VID458763:VID458764 VRZ458763:VRZ458764 WBV458763:WBV458764 WLR458763:WLR458764 WVN458763:WVN458764 JB524299:JB524300 SX524299:SX524300 ACT524299:ACT524300 AMP524299:AMP524300 AWL524299:AWL524300 BGH524299:BGH524300 BQD524299:BQD524300 BZZ524299:BZZ524300 CJV524299:CJV524300 CTR524299:CTR524300 DDN524299:DDN524300 DNJ524299:DNJ524300 DXF524299:DXF524300 EHB524299:EHB524300 EQX524299:EQX524300 FAT524299:FAT524300 FKP524299:FKP524300 FUL524299:FUL524300 GEH524299:GEH524300 GOD524299:GOD524300 GXZ524299:GXZ524300 HHV524299:HHV524300 HRR524299:HRR524300 IBN524299:IBN524300 ILJ524299:ILJ524300 IVF524299:IVF524300 JFB524299:JFB524300 JOX524299:JOX524300 JYT524299:JYT524300 KIP524299:KIP524300 KSL524299:KSL524300 LCH524299:LCH524300 LMD524299:LMD524300 LVZ524299:LVZ524300 MFV524299:MFV524300 MPR524299:MPR524300 MZN524299:MZN524300 NJJ524299:NJJ524300 NTF524299:NTF524300 ODB524299:ODB524300 OMX524299:OMX524300 OWT524299:OWT524300 PGP524299:PGP524300 PQL524299:PQL524300 QAH524299:QAH524300 QKD524299:QKD524300 QTZ524299:QTZ524300 RDV524299:RDV524300 RNR524299:RNR524300 RXN524299:RXN524300 SHJ524299:SHJ524300 SRF524299:SRF524300 TBB524299:TBB524300 TKX524299:TKX524300 TUT524299:TUT524300 UEP524299:UEP524300 UOL524299:UOL524300 UYH524299:UYH524300 VID524299:VID524300 VRZ524299:VRZ524300 WBV524299:WBV524300 WLR524299:WLR524300 WVN524299:WVN524300 JB589835:JB589836 SX589835:SX589836 ACT589835:ACT589836 AMP589835:AMP589836 AWL589835:AWL589836 BGH589835:BGH589836 BQD589835:BQD589836 BZZ589835:BZZ589836 CJV589835:CJV589836 CTR589835:CTR589836 DDN589835:DDN589836 DNJ589835:DNJ589836 DXF589835:DXF589836 EHB589835:EHB589836 EQX589835:EQX589836 FAT589835:FAT589836 FKP589835:FKP589836 FUL589835:FUL589836 GEH589835:GEH589836 GOD589835:GOD589836 GXZ589835:GXZ589836 HHV589835:HHV589836 HRR589835:HRR589836 IBN589835:IBN589836 ILJ589835:ILJ589836 IVF589835:IVF589836 JFB589835:JFB589836 JOX589835:JOX589836 JYT589835:JYT589836 KIP589835:KIP589836 KSL589835:KSL589836 LCH589835:LCH589836 LMD589835:LMD589836 LVZ589835:LVZ589836 MFV589835:MFV589836 MPR589835:MPR589836 MZN589835:MZN589836 NJJ589835:NJJ589836 NTF589835:NTF589836 ODB589835:ODB589836 OMX589835:OMX589836 OWT589835:OWT589836 PGP589835:PGP589836 PQL589835:PQL589836 QAH589835:QAH589836 QKD589835:QKD589836 QTZ589835:QTZ589836 RDV589835:RDV589836 RNR589835:RNR589836 RXN589835:RXN589836 SHJ589835:SHJ589836 SRF589835:SRF589836 TBB589835:TBB589836 TKX589835:TKX589836 TUT589835:TUT589836 UEP589835:UEP589836 UOL589835:UOL589836 UYH589835:UYH589836 VID589835:VID589836 VRZ589835:VRZ589836 WBV589835:WBV589836 WLR589835:WLR589836 WVN589835:WVN589836 JB655371:JB655372 SX655371:SX655372 ACT655371:ACT655372 AMP655371:AMP655372 AWL655371:AWL655372 BGH655371:BGH655372 BQD655371:BQD655372 BZZ655371:BZZ655372 CJV655371:CJV655372 CTR655371:CTR655372 DDN655371:DDN655372 DNJ655371:DNJ655372 DXF655371:DXF655372 EHB655371:EHB655372 EQX655371:EQX655372 FAT655371:FAT655372 FKP655371:FKP655372 FUL655371:FUL655372 GEH655371:GEH655372 GOD655371:GOD655372 GXZ655371:GXZ655372 HHV655371:HHV655372 HRR655371:HRR655372 IBN655371:IBN655372 ILJ655371:ILJ655372 IVF655371:IVF655372 JFB655371:JFB655372 JOX655371:JOX655372 JYT655371:JYT655372 KIP655371:KIP655372 KSL655371:KSL655372 LCH655371:LCH655372 LMD655371:LMD655372 LVZ655371:LVZ655372 MFV655371:MFV655372 MPR655371:MPR655372 MZN655371:MZN655372 NJJ655371:NJJ655372 NTF655371:NTF655372 ODB655371:ODB655372 OMX655371:OMX655372 OWT655371:OWT655372 PGP655371:PGP655372 PQL655371:PQL655372 QAH655371:QAH655372 QKD655371:QKD655372 QTZ655371:QTZ655372 RDV655371:RDV655372 RNR655371:RNR655372 RXN655371:RXN655372 SHJ655371:SHJ655372 SRF655371:SRF655372 TBB655371:TBB655372 TKX655371:TKX655372 TUT655371:TUT655372 UEP655371:UEP655372 UOL655371:UOL655372 UYH655371:UYH655372 VID655371:VID655372 VRZ655371:VRZ655372 WBV655371:WBV655372 WLR655371:WLR655372 WVN655371:WVN655372 JB720907:JB720908 SX720907:SX720908 ACT720907:ACT720908 AMP720907:AMP720908 AWL720907:AWL720908 BGH720907:BGH720908 BQD720907:BQD720908 BZZ720907:BZZ720908 CJV720907:CJV720908 CTR720907:CTR720908 DDN720907:DDN720908 DNJ720907:DNJ720908 DXF720907:DXF720908 EHB720907:EHB720908 EQX720907:EQX720908 FAT720907:FAT720908 FKP720907:FKP720908 FUL720907:FUL720908 GEH720907:GEH720908 GOD720907:GOD720908 GXZ720907:GXZ720908 HHV720907:HHV720908 HRR720907:HRR720908 IBN720907:IBN720908 ILJ720907:ILJ720908 IVF720907:IVF720908 JFB720907:JFB720908 JOX720907:JOX720908 JYT720907:JYT720908 KIP720907:KIP720908 KSL720907:KSL720908 LCH720907:LCH720908 LMD720907:LMD720908 LVZ720907:LVZ720908 MFV720907:MFV720908 MPR720907:MPR720908 MZN720907:MZN720908 NJJ720907:NJJ720908 NTF720907:NTF720908 ODB720907:ODB720908 OMX720907:OMX720908 OWT720907:OWT720908 PGP720907:PGP720908 PQL720907:PQL720908 QAH720907:QAH720908 QKD720907:QKD720908 QTZ720907:QTZ720908 RDV720907:RDV720908 RNR720907:RNR720908 RXN720907:RXN720908 SHJ720907:SHJ720908 SRF720907:SRF720908 TBB720907:TBB720908 TKX720907:TKX720908 TUT720907:TUT720908 UEP720907:UEP720908 UOL720907:UOL720908 UYH720907:UYH720908 VID720907:VID720908 VRZ720907:VRZ720908 WBV720907:WBV720908 WLR720907:WLR720908 WVN720907:WVN720908 JB786443:JB786444 SX786443:SX786444 ACT786443:ACT786444 AMP786443:AMP786444 AWL786443:AWL786444 BGH786443:BGH786444 BQD786443:BQD786444 BZZ786443:BZZ786444 CJV786443:CJV786444 CTR786443:CTR786444 DDN786443:DDN786444 DNJ786443:DNJ786444 DXF786443:DXF786444 EHB786443:EHB786444 EQX786443:EQX786444 FAT786443:FAT786444 FKP786443:FKP786444 FUL786443:FUL786444 GEH786443:GEH786444 GOD786443:GOD786444 GXZ786443:GXZ786444 HHV786443:HHV786444 HRR786443:HRR786444 IBN786443:IBN786444 ILJ786443:ILJ786444 IVF786443:IVF786444 JFB786443:JFB786444 JOX786443:JOX786444 JYT786443:JYT786444 KIP786443:KIP786444 KSL786443:KSL786444 LCH786443:LCH786444 LMD786443:LMD786444 LVZ786443:LVZ786444 MFV786443:MFV786444 MPR786443:MPR786444 MZN786443:MZN786444 NJJ786443:NJJ786444 NTF786443:NTF786444 ODB786443:ODB786444 OMX786443:OMX786444 OWT786443:OWT786444 PGP786443:PGP786444 PQL786443:PQL786444 QAH786443:QAH786444 QKD786443:QKD786444 QTZ786443:QTZ786444 RDV786443:RDV786444 RNR786443:RNR786444 RXN786443:RXN786444 SHJ786443:SHJ786444 SRF786443:SRF786444 TBB786443:TBB786444 TKX786443:TKX786444 TUT786443:TUT786444 UEP786443:UEP786444 UOL786443:UOL786444 UYH786443:UYH786444 VID786443:VID786444 VRZ786443:VRZ786444 WBV786443:WBV786444 WLR786443:WLR786444 WVN786443:WVN786444 JB851979:JB851980 SX851979:SX851980 ACT851979:ACT851980 AMP851979:AMP851980 AWL851979:AWL851980 BGH851979:BGH851980 BQD851979:BQD851980 BZZ851979:BZZ851980 CJV851979:CJV851980 CTR851979:CTR851980 DDN851979:DDN851980 DNJ851979:DNJ851980 DXF851979:DXF851980 EHB851979:EHB851980 EQX851979:EQX851980 FAT851979:FAT851980 FKP851979:FKP851980 FUL851979:FUL851980 GEH851979:GEH851980 GOD851979:GOD851980 GXZ851979:GXZ851980 HHV851979:HHV851980 HRR851979:HRR851980 IBN851979:IBN851980 ILJ851979:ILJ851980 IVF851979:IVF851980 JFB851979:JFB851980 JOX851979:JOX851980 JYT851979:JYT851980 KIP851979:KIP851980 KSL851979:KSL851980 LCH851979:LCH851980 LMD851979:LMD851980 LVZ851979:LVZ851980 MFV851979:MFV851980 MPR851979:MPR851980 MZN851979:MZN851980 NJJ851979:NJJ851980 NTF851979:NTF851980 ODB851979:ODB851980 OMX851979:OMX851980 OWT851979:OWT851980 PGP851979:PGP851980 PQL851979:PQL851980 QAH851979:QAH851980 QKD851979:QKD851980 QTZ851979:QTZ851980 RDV851979:RDV851980 RNR851979:RNR851980 RXN851979:RXN851980 SHJ851979:SHJ851980 SRF851979:SRF851980 TBB851979:TBB851980 TKX851979:TKX851980 TUT851979:TUT851980 UEP851979:UEP851980 UOL851979:UOL851980 UYH851979:UYH851980 VID851979:VID851980 VRZ851979:VRZ851980 WBV851979:WBV851980 WLR851979:WLR851980 WVN851979:WVN851980 JB917515:JB917516 SX917515:SX917516 ACT917515:ACT917516 AMP917515:AMP917516 AWL917515:AWL917516 BGH917515:BGH917516 BQD917515:BQD917516 BZZ917515:BZZ917516 CJV917515:CJV917516 CTR917515:CTR917516 DDN917515:DDN917516 DNJ917515:DNJ917516 DXF917515:DXF917516 EHB917515:EHB917516 EQX917515:EQX917516 FAT917515:FAT917516 FKP917515:FKP917516 FUL917515:FUL917516 GEH917515:GEH917516 GOD917515:GOD917516 GXZ917515:GXZ917516 HHV917515:HHV917516 HRR917515:HRR917516 IBN917515:IBN917516 ILJ917515:ILJ917516 IVF917515:IVF917516 JFB917515:JFB917516 JOX917515:JOX917516 JYT917515:JYT917516 KIP917515:KIP917516 KSL917515:KSL917516 LCH917515:LCH917516 LMD917515:LMD917516 LVZ917515:LVZ917516 MFV917515:MFV917516 MPR917515:MPR917516 MZN917515:MZN917516 NJJ917515:NJJ917516 NTF917515:NTF917516 ODB917515:ODB917516 OMX917515:OMX917516 OWT917515:OWT917516 PGP917515:PGP917516 PQL917515:PQL917516 QAH917515:QAH917516 QKD917515:QKD917516 QTZ917515:QTZ917516 RDV917515:RDV917516 RNR917515:RNR917516 RXN917515:RXN917516 SHJ917515:SHJ917516 SRF917515:SRF917516 TBB917515:TBB917516 TKX917515:TKX917516 TUT917515:TUT917516 UEP917515:UEP917516 UOL917515:UOL917516 UYH917515:UYH917516 VID917515:VID917516 VRZ917515:VRZ917516 WBV917515:WBV917516 WLR917515:WLR917516 WVN917515:WVN917516 JB983051:JB983052 SX983051:SX983052 ACT983051:ACT983052 AMP983051:AMP983052 AWL983051:AWL983052 BGH983051:BGH983052 BQD983051:BQD983052 BZZ983051:BZZ983052 CJV983051:CJV983052 CTR983051:CTR983052 DDN983051:DDN983052 DNJ983051:DNJ983052 DXF983051:DXF983052 EHB983051:EHB983052 EQX983051:EQX983052 FAT983051:FAT983052 FKP983051:FKP983052 FUL983051:FUL983052 GEH983051:GEH983052 GOD983051:GOD983052 GXZ983051:GXZ983052 HHV983051:HHV983052 HRR983051:HRR983052 IBN983051:IBN983052 ILJ983051:ILJ983052 IVF983051:IVF983052 JFB983051:JFB983052 JOX983051:JOX983052 JYT983051:JYT983052 KIP983051:KIP983052 KSL983051:KSL983052 LCH983051:LCH983052 LMD983051:LMD983052 LVZ983051:LVZ983052 MFV983051:MFV983052 MPR983051:MPR983052 MZN983051:MZN983052 NJJ983051:NJJ983052 NTF983051:NTF983052 ODB983051:ODB983052 OMX983051:OMX983052 OWT983051:OWT983052 PGP983051:PGP983052 PQL983051:PQL983052 QAH983051:QAH983052 QKD983051:QKD983052 QTZ983051:QTZ983052 RDV983051:RDV983052 RNR983051:RNR983052 RXN983051:RXN983052 SHJ983051:SHJ983052 SRF983051:SRF983052 TBB983051:TBB983052 TKX983051:TKX983052 TUT983051:TUT983052 UEP983051:UEP983052 UOL983051:UOL983052 UYH983051:UYH983052 VID983051:VID983052 VRZ983051:VRZ983052 WBV983051:WBV983052 WLR983051:WLR983052 WVN983051:WVN983052">
      <formula1>"0,1030000"</formula1>
    </dataValidation>
    <dataValidation type="list" imeMode="halfAlpha" operator="greaterThan" allowBlank="1" showInputMessage="1" showErrorMessage="1" sqref="JB8:JB9 SX8:SX9 ACT8:ACT9 AMP8:AMP9 AWL8:AWL9 BGH8:BGH9 BQD8:BQD9 BZZ8:BZZ9 CJV8:CJV9 CTR8:CTR9 DDN8:DDN9 DNJ8:DNJ9 DXF8:DXF9 EHB8:EHB9 EQX8:EQX9 FAT8:FAT9 FKP8:FKP9 FUL8:FUL9 GEH8:GEH9 GOD8:GOD9 GXZ8:GXZ9 HHV8:HHV9 HRR8:HRR9 IBN8:IBN9 ILJ8:ILJ9 IVF8:IVF9 JFB8:JFB9 JOX8:JOX9 JYT8:JYT9 KIP8:KIP9 KSL8:KSL9 LCH8:LCH9 LMD8:LMD9 LVZ8:LVZ9 MFV8:MFV9 MPR8:MPR9 MZN8:MZN9 NJJ8:NJJ9 NTF8:NTF9 ODB8:ODB9 OMX8:OMX9 OWT8:OWT9 PGP8:PGP9 PQL8:PQL9 QAH8:QAH9 QKD8:QKD9 QTZ8:QTZ9 RDV8:RDV9 RNR8:RNR9 RXN8:RXN9 SHJ8:SHJ9 SRF8:SRF9 TBB8:TBB9 TKX8:TKX9 TUT8:TUT9 UEP8:UEP9 UOL8:UOL9 UYH8:UYH9 VID8:VID9 VRZ8:VRZ9 WBV8:WBV9 WLR8:WLR9 WVN8:WVN9 JC65547:JC65548 SY65547:SY65548 ACU65547:ACU65548 AMQ65547:AMQ65548 AWM65547:AWM65548 BGI65547:BGI65548 BQE65547:BQE65548 CAA65547:CAA65548 CJW65547:CJW65548 CTS65547:CTS65548 DDO65547:DDO65548 DNK65547:DNK65548 DXG65547:DXG65548 EHC65547:EHC65548 EQY65547:EQY65548 FAU65547:FAU65548 FKQ65547:FKQ65548 FUM65547:FUM65548 GEI65547:GEI65548 GOE65547:GOE65548 GYA65547:GYA65548 HHW65547:HHW65548 HRS65547:HRS65548 IBO65547:IBO65548 ILK65547:ILK65548 IVG65547:IVG65548 JFC65547:JFC65548 JOY65547:JOY65548 JYU65547:JYU65548 KIQ65547:KIQ65548 KSM65547:KSM65548 LCI65547:LCI65548 LME65547:LME65548 LWA65547:LWA65548 MFW65547:MFW65548 MPS65547:MPS65548 MZO65547:MZO65548 NJK65547:NJK65548 NTG65547:NTG65548 ODC65547:ODC65548 OMY65547:OMY65548 OWU65547:OWU65548 PGQ65547:PGQ65548 PQM65547:PQM65548 QAI65547:QAI65548 QKE65547:QKE65548 QUA65547:QUA65548 RDW65547:RDW65548 RNS65547:RNS65548 RXO65547:RXO65548 SHK65547:SHK65548 SRG65547:SRG65548 TBC65547:TBC65548 TKY65547:TKY65548 TUU65547:TUU65548 UEQ65547:UEQ65548 UOM65547:UOM65548 UYI65547:UYI65548 VIE65547:VIE65548 VSA65547:VSA65548 WBW65547:WBW65548 WLS65547:WLS65548 WVO65547:WVO65548 JC131083:JC131084 SY131083:SY131084 ACU131083:ACU131084 AMQ131083:AMQ131084 AWM131083:AWM131084 BGI131083:BGI131084 BQE131083:BQE131084 CAA131083:CAA131084 CJW131083:CJW131084 CTS131083:CTS131084 DDO131083:DDO131084 DNK131083:DNK131084 DXG131083:DXG131084 EHC131083:EHC131084 EQY131083:EQY131084 FAU131083:FAU131084 FKQ131083:FKQ131084 FUM131083:FUM131084 GEI131083:GEI131084 GOE131083:GOE131084 GYA131083:GYA131084 HHW131083:HHW131084 HRS131083:HRS131084 IBO131083:IBO131084 ILK131083:ILK131084 IVG131083:IVG131084 JFC131083:JFC131084 JOY131083:JOY131084 JYU131083:JYU131084 KIQ131083:KIQ131084 KSM131083:KSM131084 LCI131083:LCI131084 LME131083:LME131084 LWA131083:LWA131084 MFW131083:MFW131084 MPS131083:MPS131084 MZO131083:MZO131084 NJK131083:NJK131084 NTG131083:NTG131084 ODC131083:ODC131084 OMY131083:OMY131084 OWU131083:OWU131084 PGQ131083:PGQ131084 PQM131083:PQM131084 QAI131083:QAI131084 QKE131083:QKE131084 QUA131083:QUA131084 RDW131083:RDW131084 RNS131083:RNS131084 RXO131083:RXO131084 SHK131083:SHK131084 SRG131083:SRG131084 TBC131083:TBC131084 TKY131083:TKY131084 TUU131083:TUU131084 UEQ131083:UEQ131084 UOM131083:UOM131084 UYI131083:UYI131084 VIE131083:VIE131084 VSA131083:VSA131084 WBW131083:WBW131084 WLS131083:WLS131084 WVO131083:WVO131084 JC196619:JC196620 SY196619:SY196620 ACU196619:ACU196620 AMQ196619:AMQ196620 AWM196619:AWM196620 BGI196619:BGI196620 BQE196619:BQE196620 CAA196619:CAA196620 CJW196619:CJW196620 CTS196619:CTS196620 DDO196619:DDO196620 DNK196619:DNK196620 DXG196619:DXG196620 EHC196619:EHC196620 EQY196619:EQY196620 FAU196619:FAU196620 FKQ196619:FKQ196620 FUM196619:FUM196620 GEI196619:GEI196620 GOE196619:GOE196620 GYA196619:GYA196620 HHW196619:HHW196620 HRS196619:HRS196620 IBO196619:IBO196620 ILK196619:ILK196620 IVG196619:IVG196620 JFC196619:JFC196620 JOY196619:JOY196620 JYU196619:JYU196620 KIQ196619:KIQ196620 KSM196619:KSM196620 LCI196619:LCI196620 LME196619:LME196620 LWA196619:LWA196620 MFW196619:MFW196620 MPS196619:MPS196620 MZO196619:MZO196620 NJK196619:NJK196620 NTG196619:NTG196620 ODC196619:ODC196620 OMY196619:OMY196620 OWU196619:OWU196620 PGQ196619:PGQ196620 PQM196619:PQM196620 QAI196619:QAI196620 QKE196619:QKE196620 QUA196619:QUA196620 RDW196619:RDW196620 RNS196619:RNS196620 RXO196619:RXO196620 SHK196619:SHK196620 SRG196619:SRG196620 TBC196619:TBC196620 TKY196619:TKY196620 TUU196619:TUU196620 UEQ196619:UEQ196620 UOM196619:UOM196620 UYI196619:UYI196620 VIE196619:VIE196620 VSA196619:VSA196620 WBW196619:WBW196620 WLS196619:WLS196620 WVO196619:WVO196620 JC262155:JC262156 SY262155:SY262156 ACU262155:ACU262156 AMQ262155:AMQ262156 AWM262155:AWM262156 BGI262155:BGI262156 BQE262155:BQE262156 CAA262155:CAA262156 CJW262155:CJW262156 CTS262155:CTS262156 DDO262155:DDO262156 DNK262155:DNK262156 DXG262155:DXG262156 EHC262155:EHC262156 EQY262155:EQY262156 FAU262155:FAU262156 FKQ262155:FKQ262156 FUM262155:FUM262156 GEI262155:GEI262156 GOE262155:GOE262156 GYA262155:GYA262156 HHW262155:HHW262156 HRS262155:HRS262156 IBO262155:IBO262156 ILK262155:ILK262156 IVG262155:IVG262156 JFC262155:JFC262156 JOY262155:JOY262156 JYU262155:JYU262156 KIQ262155:KIQ262156 KSM262155:KSM262156 LCI262155:LCI262156 LME262155:LME262156 LWA262155:LWA262156 MFW262155:MFW262156 MPS262155:MPS262156 MZO262155:MZO262156 NJK262155:NJK262156 NTG262155:NTG262156 ODC262155:ODC262156 OMY262155:OMY262156 OWU262155:OWU262156 PGQ262155:PGQ262156 PQM262155:PQM262156 QAI262155:QAI262156 QKE262155:QKE262156 QUA262155:QUA262156 RDW262155:RDW262156 RNS262155:RNS262156 RXO262155:RXO262156 SHK262155:SHK262156 SRG262155:SRG262156 TBC262155:TBC262156 TKY262155:TKY262156 TUU262155:TUU262156 UEQ262155:UEQ262156 UOM262155:UOM262156 UYI262155:UYI262156 VIE262155:VIE262156 VSA262155:VSA262156 WBW262155:WBW262156 WLS262155:WLS262156 WVO262155:WVO262156 JC327691:JC327692 SY327691:SY327692 ACU327691:ACU327692 AMQ327691:AMQ327692 AWM327691:AWM327692 BGI327691:BGI327692 BQE327691:BQE327692 CAA327691:CAA327692 CJW327691:CJW327692 CTS327691:CTS327692 DDO327691:DDO327692 DNK327691:DNK327692 DXG327691:DXG327692 EHC327691:EHC327692 EQY327691:EQY327692 FAU327691:FAU327692 FKQ327691:FKQ327692 FUM327691:FUM327692 GEI327691:GEI327692 GOE327691:GOE327692 GYA327691:GYA327692 HHW327691:HHW327692 HRS327691:HRS327692 IBO327691:IBO327692 ILK327691:ILK327692 IVG327691:IVG327692 JFC327691:JFC327692 JOY327691:JOY327692 JYU327691:JYU327692 KIQ327691:KIQ327692 KSM327691:KSM327692 LCI327691:LCI327692 LME327691:LME327692 LWA327691:LWA327692 MFW327691:MFW327692 MPS327691:MPS327692 MZO327691:MZO327692 NJK327691:NJK327692 NTG327691:NTG327692 ODC327691:ODC327692 OMY327691:OMY327692 OWU327691:OWU327692 PGQ327691:PGQ327692 PQM327691:PQM327692 QAI327691:QAI327692 QKE327691:QKE327692 QUA327691:QUA327692 RDW327691:RDW327692 RNS327691:RNS327692 RXO327691:RXO327692 SHK327691:SHK327692 SRG327691:SRG327692 TBC327691:TBC327692 TKY327691:TKY327692 TUU327691:TUU327692 UEQ327691:UEQ327692 UOM327691:UOM327692 UYI327691:UYI327692 VIE327691:VIE327692 VSA327691:VSA327692 WBW327691:WBW327692 WLS327691:WLS327692 WVO327691:WVO327692 JC393227:JC393228 SY393227:SY393228 ACU393227:ACU393228 AMQ393227:AMQ393228 AWM393227:AWM393228 BGI393227:BGI393228 BQE393227:BQE393228 CAA393227:CAA393228 CJW393227:CJW393228 CTS393227:CTS393228 DDO393227:DDO393228 DNK393227:DNK393228 DXG393227:DXG393228 EHC393227:EHC393228 EQY393227:EQY393228 FAU393227:FAU393228 FKQ393227:FKQ393228 FUM393227:FUM393228 GEI393227:GEI393228 GOE393227:GOE393228 GYA393227:GYA393228 HHW393227:HHW393228 HRS393227:HRS393228 IBO393227:IBO393228 ILK393227:ILK393228 IVG393227:IVG393228 JFC393227:JFC393228 JOY393227:JOY393228 JYU393227:JYU393228 KIQ393227:KIQ393228 KSM393227:KSM393228 LCI393227:LCI393228 LME393227:LME393228 LWA393227:LWA393228 MFW393227:MFW393228 MPS393227:MPS393228 MZO393227:MZO393228 NJK393227:NJK393228 NTG393227:NTG393228 ODC393227:ODC393228 OMY393227:OMY393228 OWU393227:OWU393228 PGQ393227:PGQ393228 PQM393227:PQM393228 QAI393227:QAI393228 QKE393227:QKE393228 QUA393227:QUA393228 RDW393227:RDW393228 RNS393227:RNS393228 RXO393227:RXO393228 SHK393227:SHK393228 SRG393227:SRG393228 TBC393227:TBC393228 TKY393227:TKY393228 TUU393227:TUU393228 UEQ393227:UEQ393228 UOM393227:UOM393228 UYI393227:UYI393228 VIE393227:VIE393228 VSA393227:VSA393228 WBW393227:WBW393228 WLS393227:WLS393228 WVO393227:WVO393228 JC458763:JC458764 SY458763:SY458764 ACU458763:ACU458764 AMQ458763:AMQ458764 AWM458763:AWM458764 BGI458763:BGI458764 BQE458763:BQE458764 CAA458763:CAA458764 CJW458763:CJW458764 CTS458763:CTS458764 DDO458763:DDO458764 DNK458763:DNK458764 DXG458763:DXG458764 EHC458763:EHC458764 EQY458763:EQY458764 FAU458763:FAU458764 FKQ458763:FKQ458764 FUM458763:FUM458764 GEI458763:GEI458764 GOE458763:GOE458764 GYA458763:GYA458764 HHW458763:HHW458764 HRS458763:HRS458764 IBO458763:IBO458764 ILK458763:ILK458764 IVG458763:IVG458764 JFC458763:JFC458764 JOY458763:JOY458764 JYU458763:JYU458764 KIQ458763:KIQ458764 KSM458763:KSM458764 LCI458763:LCI458764 LME458763:LME458764 LWA458763:LWA458764 MFW458763:MFW458764 MPS458763:MPS458764 MZO458763:MZO458764 NJK458763:NJK458764 NTG458763:NTG458764 ODC458763:ODC458764 OMY458763:OMY458764 OWU458763:OWU458764 PGQ458763:PGQ458764 PQM458763:PQM458764 QAI458763:QAI458764 QKE458763:QKE458764 QUA458763:QUA458764 RDW458763:RDW458764 RNS458763:RNS458764 RXO458763:RXO458764 SHK458763:SHK458764 SRG458763:SRG458764 TBC458763:TBC458764 TKY458763:TKY458764 TUU458763:TUU458764 UEQ458763:UEQ458764 UOM458763:UOM458764 UYI458763:UYI458764 VIE458763:VIE458764 VSA458763:VSA458764 WBW458763:WBW458764 WLS458763:WLS458764 WVO458763:WVO458764 JC524299:JC524300 SY524299:SY524300 ACU524299:ACU524300 AMQ524299:AMQ524300 AWM524299:AWM524300 BGI524299:BGI524300 BQE524299:BQE524300 CAA524299:CAA524300 CJW524299:CJW524300 CTS524299:CTS524300 DDO524299:DDO524300 DNK524299:DNK524300 DXG524299:DXG524300 EHC524299:EHC524300 EQY524299:EQY524300 FAU524299:FAU524300 FKQ524299:FKQ524300 FUM524299:FUM524300 GEI524299:GEI524300 GOE524299:GOE524300 GYA524299:GYA524300 HHW524299:HHW524300 HRS524299:HRS524300 IBO524299:IBO524300 ILK524299:ILK524300 IVG524299:IVG524300 JFC524299:JFC524300 JOY524299:JOY524300 JYU524299:JYU524300 KIQ524299:KIQ524300 KSM524299:KSM524300 LCI524299:LCI524300 LME524299:LME524300 LWA524299:LWA524300 MFW524299:MFW524300 MPS524299:MPS524300 MZO524299:MZO524300 NJK524299:NJK524300 NTG524299:NTG524300 ODC524299:ODC524300 OMY524299:OMY524300 OWU524299:OWU524300 PGQ524299:PGQ524300 PQM524299:PQM524300 QAI524299:QAI524300 QKE524299:QKE524300 QUA524299:QUA524300 RDW524299:RDW524300 RNS524299:RNS524300 RXO524299:RXO524300 SHK524299:SHK524300 SRG524299:SRG524300 TBC524299:TBC524300 TKY524299:TKY524300 TUU524299:TUU524300 UEQ524299:UEQ524300 UOM524299:UOM524300 UYI524299:UYI524300 VIE524299:VIE524300 VSA524299:VSA524300 WBW524299:WBW524300 WLS524299:WLS524300 WVO524299:WVO524300 JC589835:JC589836 SY589835:SY589836 ACU589835:ACU589836 AMQ589835:AMQ589836 AWM589835:AWM589836 BGI589835:BGI589836 BQE589835:BQE589836 CAA589835:CAA589836 CJW589835:CJW589836 CTS589835:CTS589836 DDO589835:DDO589836 DNK589835:DNK589836 DXG589835:DXG589836 EHC589835:EHC589836 EQY589835:EQY589836 FAU589835:FAU589836 FKQ589835:FKQ589836 FUM589835:FUM589836 GEI589835:GEI589836 GOE589835:GOE589836 GYA589835:GYA589836 HHW589835:HHW589836 HRS589835:HRS589836 IBO589835:IBO589836 ILK589835:ILK589836 IVG589835:IVG589836 JFC589835:JFC589836 JOY589835:JOY589836 JYU589835:JYU589836 KIQ589835:KIQ589836 KSM589835:KSM589836 LCI589835:LCI589836 LME589835:LME589836 LWA589835:LWA589836 MFW589835:MFW589836 MPS589835:MPS589836 MZO589835:MZO589836 NJK589835:NJK589836 NTG589835:NTG589836 ODC589835:ODC589836 OMY589835:OMY589836 OWU589835:OWU589836 PGQ589835:PGQ589836 PQM589835:PQM589836 QAI589835:QAI589836 QKE589835:QKE589836 QUA589835:QUA589836 RDW589835:RDW589836 RNS589835:RNS589836 RXO589835:RXO589836 SHK589835:SHK589836 SRG589835:SRG589836 TBC589835:TBC589836 TKY589835:TKY589836 TUU589835:TUU589836 UEQ589835:UEQ589836 UOM589835:UOM589836 UYI589835:UYI589836 VIE589835:VIE589836 VSA589835:VSA589836 WBW589835:WBW589836 WLS589835:WLS589836 WVO589835:WVO589836 JC655371:JC655372 SY655371:SY655372 ACU655371:ACU655372 AMQ655371:AMQ655372 AWM655371:AWM655372 BGI655371:BGI655372 BQE655371:BQE655372 CAA655371:CAA655372 CJW655371:CJW655372 CTS655371:CTS655372 DDO655371:DDO655372 DNK655371:DNK655372 DXG655371:DXG655372 EHC655371:EHC655372 EQY655371:EQY655372 FAU655371:FAU655372 FKQ655371:FKQ655372 FUM655371:FUM655372 GEI655371:GEI655372 GOE655371:GOE655372 GYA655371:GYA655372 HHW655371:HHW655372 HRS655371:HRS655372 IBO655371:IBO655372 ILK655371:ILK655372 IVG655371:IVG655372 JFC655371:JFC655372 JOY655371:JOY655372 JYU655371:JYU655372 KIQ655371:KIQ655372 KSM655371:KSM655372 LCI655371:LCI655372 LME655371:LME655372 LWA655371:LWA655372 MFW655371:MFW655372 MPS655371:MPS655372 MZO655371:MZO655372 NJK655371:NJK655372 NTG655371:NTG655372 ODC655371:ODC655372 OMY655371:OMY655372 OWU655371:OWU655372 PGQ655371:PGQ655372 PQM655371:PQM655372 QAI655371:QAI655372 QKE655371:QKE655372 QUA655371:QUA655372 RDW655371:RDW655372 RNS655371:RNS655372 RXO655371:RXO655372 SHK655371:SHK655372 SRG655371:SRG655372 TBC655371:TBC655372 TKY655371:TKY655372 TUU655371:TUU655372 UEQ655371:UEQ655372 UOM655371:UOM655372 UYI655371:UYI655372 VIE655371:VIE655372 VSA655371:VSA655372 WBW655371:WBW655372 WLS655371:WLS655372 WVO655371:WVO655372 JC720907:JC720908 SY720907:SY720908 ACU720907:ACU720908 AMQ720907:AMQ720908 AWM720907:AWM720908 BGI720907:BGI720908 BQE720907:BQE720908 CAA720907:CAA720908 CJW720907:CJW720908 CTS720907:CTS720908 DDO720907:DDO720908 DNK720907:DNK720908 DXG720907:DXG720908 EHC720907:EHC720908 EQY720907:EQY720908 FAU720907:FAU720908 FKQ720907:FKQ720908 FUM720907:FUM720908 GEI720907:GEI720908 GOE720907:GOE720908 GYA720907:GYA720908 HHW720907:HHW720908 HRS720907:HRS720908 IBO720907:IBO720908 ILK720907:ILK720908 IVG720907:IVG720908 JFC720907:JFC720908 JOY720907:JOY720908 JYU720907:JYU720908 KIQ720907:KIQ720908 KSM720907:KSM720908 LCI720907:LCI720908 LME720907:LME720908 LWA720907:LWA720908 MFW720907:MFW720908 MPS720907:MPS720908 MZO720907:MZO720908 NJK720907:NJK720908 NTG720907:NTG720908 ODC720907:ODC720908 OMY720907:OMY720908 OWU720907:OWU720908 PGQ720907:PGQ720908 PQM720907:PQM720908 QAI720907:QAI720908 QKE720907:QKE720908 QUA720907:QUA720908 RDW720907:RDW720908 RNS720907:RNS720908 RXO720907:RXO720908 SHK720907:SHK720908 SRG720907:SRG720908 TBC720907:TBC720908 TKY720907:TKY720908 TUU720907:TUU720908 UEQ720907:UEQ720908 UOM720907:UOM720908 UYI720907:UYI720908 VIE720907:VIE720908 VSA720907:VSA720908 WBW720907:WBW720908 WLS720907:WLS720908 WVO720907:WVO720908 JC786443:JC786444 SY786443:SY786444 ACU786443:ACU786444 AMQ786443:AMQ786444 AWM786443:AWM786444 BGI786443:BGI786444 BQE786443:BQE786444 CAA786443:CAA786444 CJW786443:CJW786444 CTS786443:CTS786444 DDO786443:DDO786444 DNK786443:DNK786444 DXG786443:DXG786444 EHC786443:EHC786444 EQY786443:EQY786444 FAU786443:FAU786444 FKQ786443:FKQ786444 FUM786443:FUM786444 GEI786443:GEI786444 GOE786443:GOE786444 GYA786443:GYA786444 HHW786443:HHW786444 HRS786443:HRS786444 IBO786443:IBO786444 ILK786443:ILK786444 IVG786443:IVG786444 JFC786443:JFC786444 JOY786443:JOY786444 JYU786443:JYU786444 KIQ786443:KIQ786444 KSM786443:KSM786444 LCI786443:LCI786444 LME786443:LME786444 LWA786443:LWA786444 MFW786443:MFW786444 MPS786443:MPS786444 MZO786443:MZO786444 NJK786443:NJK786444 NTG786443:NTG786444 ODC786443:ODC786444 OMY786443:OMY786444 OWU786443:OWU786444 PGQ786443:PGQ786444 PQM786443:PQM786444 QAI786443:QAI786444 QKE786443:QKE786444 QUA786443:QUA786444 RDW786443:RDW786444 RNS786443:RNS786444 RXO786443:RXO786444 SHK786443:SHK786444 SRG786443:SRG786444 TBC786443:TBC786444 TKY786443:TKY786444 TUU786443:TUU786444 UEQ786443:UEQ786444 UOM786443:UOM786444 UYI786443:UYI786444 VIE786443:VIE786444 VSA786443:VSA786444 WBW786443:WBW786444 WLS786443:WLS786444 WVO786443:WVO786444 JC851979:JC851980 SY851979:SY851980 ACU851979:ACU851980 AMQ851979:AMQ851980 AWM851979:AWM851980 BGI851979:BGI851980 BQE851979:BQE851980 CAA851979:CAA851980 CJW851979:CJW851980 CTS851979:CTS851980 DDO851979:DDO851980 DNK851979:DNK851980 DXG851979:DXG851980 EHC851979:EHC851980 EQY851979:EQY851980 FAU851979:FAU851980 FKQ851979:FKQ851980 FUM851979:FUM851980 GEI851979:GEI851980 GOE851979:GOE851980 GYA851979:GYA851980 HHW851979:HHW851980 HRS851979:HRS851980 IBO851979:IBO851980 ILK851979:ILK851980 IVG851979:IVG851980 JFC851979:JFC851980 JOY851979:JOY851980 JYU851979:JYU851980 KIQ851979:KIQ851980 KSM851979:KSM851980 LCI851979:LCI851980 LME851979:LME851980 LWA851979:LWA851980 MFW851979:MFW851980 MPS851979:MPS851980 MZO851979:MZO851980 NJK851979:NJK851980 NTG851979:NTG851980 ODC851979:ODC851980 OMY851979:OMY851980 OWU851979:OWU851980 PGQ851979:PGQ851980 PQM851979:PQM851980 QAI851979:QAI851980 QKE851979:QKE851980 QUA851979:QUA851980 RDW851979:RDW851980 RNS851979:RNS851980 RXO851979:RXO851980 SHK851979:SHK851980 SRG851979:SRG851980 TBC851979:TBC851980 TKY851979:TKY851980 TUU851979:TUU851980 UEQ851979:UEQ851980 UOM851979:UOM851980 UYI851979:UYI851980 VIE851979:VIE851980 VSA851979:VSA851980 WBW851979:WBW851980 WLS851979:WLS851980 WVO851979:WVO851980 JC917515:JC917516 SY917515:SY917516 ACU917515:ACU917516 AMQ917515:AMQ917516 AWM917515:AWM917516 BGI917515:BGI917516 BQE917515:BQE917516 CAA917515:CAA917516 CJW917515:CJW917516 CTS917515:CTS917516 DDO917515:DDO917516 DNK917515:DNK917516 DXG917515:DXG917516 EHC917515:EHC917516 EQY917515:EQY917516 FAU917515:FAU917516 FKQ917515:FKQ917516 FUM917515:FUM917516 GEI917515:GEI917516 GOE917515:GOE917516 GYA917515:GYA917516 HHW917515:HHW917516 HRS917515:HRS917516 IBO917515:IBO917516 ILK917515:ILK917516 IVG917515:IVG917516 JFC917515:JFC917516 JOY917515:JOY917516 JYU917515:JYU917516 KIQ917515:KIQ917516 KSM917515:KSM917516 LCI917515:LCI917516 LME917515:LME917516 LWA917515:LWA917516 MFW917515:MFW917516 MPS917515:MPS917516 MZO917515:MZO917516 NJK917515:NJK917516 NTG917515:NTG917516 ODC917515:ODC917516 OMY917515:OMY917516 OWU917515:OWU917516 PGQ917515:PGQ917516 PQM917515:PQM917516 QAI917515:QAI917516 QKE917515:QKE917516 QUA917515:QUA917516 RDW917515:RDW917516 RNS917515:RNS917516 RXO917515:RXO917516 SHK917515:SHK917516 SRG917515:SRG917516 TBC917515:TBC917516 TKY917515:TKY917516 TUU917515:TUU917516 UEQ917515:UEQ917516 UOM917515:UOM917516 UYI917515:UYI917516 VIE917515:VIE917516 VSA917515:VSA917516 WBW917515:WBW917516 WLS917515:WLS917516 WVO917515:WVO917516 JC983051:JC983052 SY983051:SY983052 ACU983051:ACU983052 AMQ983051:AMQ983052 AWM983051:AWM983052 BGI983051:BGI983052 BQE983051:BQE983052 CAA983051:CAA983052 CJW983051:CJW983052 CTS983051:CTS983052 DDO983051:DDO983052 DNK983051:DNK983052 DXG983051:DXG983052 EHC983051:EHC983052 EQY983051:EQY983052 FAU983051:FAU983052 FKQ983051:FKQ983052 FUM983051:FUM983052 GEI983051:GEI983052 GOE983051:GOE983052 GYA983051:GYA983052 HHW983051:HHW983052 HRS983051:HRS983052 IBO983051:IBO983052 ILK983051:ILK983052 IVG983051:IVG983052 JFC983051:JFC983052 JOY983051:JOY983052 JYU983051:JYU983052 KIQ983051:KIQ983052 KSM983051:KSM983052 LCI983051:LCI983052 LME983051:LME983052 LWA983051:LWA983052 MFW983051:MFW983052 MPS983051:MPS983052 MZO983051:MZO983052 NJK983051:NJK983052 NTG983051:NTG983052 ODC983051:ODC983052 OMY983051:OMY983052 OWU983051:OWU983052 PGQ983051:PGQ983052 PQM983051:PQM983052 QAI983051:QAI983052 QKE983051:QKE983052 QUA983051:QUA983052 RDW983051:RDW983052 RNS983051:RNS983052 RXO983051:RXO983052 SHK983051:SHK983052 SRG983051:SRG983052 TBC983051:TBC983052 TKY983051:TKY983052 TUU983051:TUU983052 UEQ983051:UEQ983052 UOM983051:UOM983052 UYI983051:UYI983052 VIE983051:VIE983052 VSA983051:VSA983052 WBW983051:WBW983052 WLS983051:WLS983052 WVO983051:WVO983052">
      <formula1>"0,310000"</formula1>
    </dataValidation>
    <dataValidation imeMode="halfAlpha" operator="greaterThan" allowBlank="1" showInputMessage="1" showErrorMessage="1" sqref="IY8:IY9 SU8:SU9 ACQ8:ACQ9 AMM8:AMM9 AWI8:AWI9 BGE8:BGE9 BQA8:BQA9 BZW8:BZW9 CJS8:CJS9 CTO8:CTO9 DDK8:DDK9 DNG8:DNG9 DXC8:DXC9 EGY8:EGY9 EQU8:EQU9 FAQ8:FAQ9 FKM8:FKM9 FUI8:FUI9 GEE8:GEE9 GOA8:GOA9 GXW8:GXW9 HHS8:HHS9 HRO8:HRO9 IBK8:IBK9 ILG8:ILG9 IVC8:IVC9 JEY8:JEY9 JOU8:JOU9 JYQ8:JYQ9 KIM8:KIM9 KSI8:KSI9 LCE8:LCE9 LMA8:LMA9 LVW8:LVW9 MFS8:MFS9 MPO8:MPO9 MZK8:MZK9 NJG8:NJG9 NTC8:NTC9 OCY8:OCY9 OMU8:OMU9 OWQ8:OWQ9 PGM8:PGM9 PQI8:PQI9 QAE8:QAE9 QKA8:QKA9 QTW8:QTW9 RDS8:RDS9 RNO8:RNO9 RXK8:RXK9 SHG8:SHG9 SRC8:SRC9 TAY8:TAY9 TKU8:TKU9 TUQ8:TUQ9 UEM8:UEM9 UOI8:UOI9 UYE8:UYE9 VIA8:VIA9 VRW8:VRW9 WBS8:WBS9 WLO8:WLO9 WVK8:WVK9 G65547:G65548 IZ65547:IZ65548 SV65547:SV65548 ACR65547:ACR65548 AMN65547:AMN65548 AWJ65547:AWJ65548 BGF65547:BGF65548 BQB65547:BQB65548 BZX65547:BZX65548 CJT65547:CJT65548 CTP65547:CTP65548 DDL65547:DDL65548 DNH65547:DNH65548 DXD65547:DXD65548 EGZ65547:EGZ65548 EQV65547:EQV65548 FAR65547:FAR65548 FKN65547:FKN65548 FUJ65547:FUJ65548 GEF65547:GEF65548 GOB65547:GOB65548 GXX65547:GXX65548 HHT65547:HHT65548 HRP65547:HRP65548 IBL65547:IBL65548 ILH65547:ILH65548 IVD65547:IVD65548 JEZ65547:JEZ65548 JOV65547:JOV65548 JYR65547:JYR65548 KIN65547:KIN65548 KSJ65547:KSJ65548 LCF65547:LCF65548 LMB65547:LMB65548 LVX65547:LVX65548 MFT65547:MFT65548 MPP65547:MPP65548 MZL65547:MZL65548 NJH65547:NJH65548 NTD65547:NTD65548 OCZ65547:OCZ65548 OMV65547:OMV65548 OWR65547:OWR65548 PGN65547:PGN65548 PQJ65547:PQJ65548 QAF65547:QAF65548 QKB65547:QKB65548 QTX65547:QTX65548 RDT65547:RDT65548 RNP65547:RNP65548 RXL65547:RXL65548 SHH65547:SHH65548 SRD65547:SRD65548 TAZ65547:TAZ65548 TKV65547:TKV65548 TUR65547:TUR65548 UEN65547:UEN65548 UOJ65547:UOJ65548 UYF65547:UYF65548 VIB65547:VIB65548 VRX65547:VRX65548 WBT65547:WBT65548 WLP65547:WLP65548 WVL65547:WVL65548 G131083:G131084 IZ131083:IZ131084 SV131083:SV131084 ACR131083:ACR131084 AMN131083:AMN131084 AWJ131083:AWJ131084 BGF131083:BGF131084 BQB131083:BQB131084 BZX131083:BZX131084 CJT131083:CJT131084 CTP131083:CTP131084 DDL131083:DDL131084 DNH131083:DNH131084 DXD131083:DXD131084 EGZ131083:EGZ131084 EQV131083:EQV131084 FAR131083:FAR131084 FKN131083:FKN131084 FUJ131083:FUJ131084 GEF131083:GEF131084 GOB131083:GOB131084 GXX131083:GXX131084 HHT131083:HHT131084 HRP131083:HRP131084 IBL131083:IBL131084 ILH131083:ILH131084 IVD131083:IVD131084 JEZ131083:JEZ131084 JOV131083:JOV131084 JYR131083:JYR131084 KIN131083:KIN131084 KSJ131083:KSJ131084 LCF131083:LCF131084 LMB131083:LMB131084 LVX131083:LVX131084 MFT131083:MFT131084 MPP131083:MPP131084 MZL131083:MZL131084 NJH131083:NJH131084 NTD131083:NTD131084 OCZ131083:OCZ131084 OMV131083:OMV131084 OWR131083:OWR131084 PGN131083:PGN131084 PQJ131083:PQJ131084 QAF131083:QAF131084 QKB131083:QKB131084 QTX131083:QTX131084 RDT131083:RDT131084 RNP131083:RNP131084 RXL131083:RXL131084 SHH131083:SHH131084 SRD131083:SRD131084 TAZ131083:TAZ131084 TKV131083:TKV131084 TUR131083:TUR131084 UEN131083:UEN131084 UOJ131083:UOJ131084 UYF131083:UYF131084 VIB131083:VIB131084 VRX131083:VRX131084 WBT131083:WBT131084 WLP131083:WLP131084 WVL131083:WVL131084 G196619:G196620 IZ196619:IZ196620 SV196619:SV196620 ACR196619:ACR196620 AMN196619:AMN196620 AWJ196619:AWJ196620 BGF196619:BGF196620 BQB196619:BQB196620 BZX196619:BZX196620 CJT196619:CJT196620 CTP196619:CTP196620 DDL196619:DDL196620 DNH196619:DNH196620 DXD196619:DXD196620 EGZ196619:EGZ196620 EQV196619:EQV196620 FAR196619:FAR196620 FKN196619:FKN196620 FUJ196619:FUJ196620 GEF196619:GEF196620 GOB196619:GOB196620 GXX196619:GXX196620 HHT196619:HHT196620 HRP196619:HRP196620 IBL196619:IBL196620 ILH196619:ILH196620 IVD196619:IVD196620 JEZ196619:JEZ196620 JOV196619:JOV196620 JYR196619:JYR196620 KIN196619:KIN196620 KSJ196619:KSJ196620 LCF196619:LCF196620 LMB196619:LMB196620 LVX196619:LVX196620 MFT196619:MFT196620 MPP196619:MPP196620 MZL196619:MZL196620 NJH196619:NJH196620 NTD196619:NTD196620 OCZ196619:OCZ196620 OMV196619:OMV196620 OWR196619:OWR196620 PGN196619:PGN196620 PQJ196619:PQJ196620 QAF196619:QAF196620 QKB196619:QKB196620 QTX196619:QTX196620 RDT196619:RDT196620 RNP196619:RNP196620 RXL196619:RXL196620 SHH196619:SHH196620 SRD196619:SRD196620 TAZ196619:TAZ196620 TKV196619:TKV196620 TUR196619:TUR196620 UEN196619:UEN196620 UOJ196619:UOJ196620 UYF196619:UYF196620 VIB196619:VIB196620 VRX196619:VRX196620 WBT196619:WBT196620 WLP196619:WLP196620 WVL196619:WVL196620 G262155:G262156 IZ262155:IZ262156 SV262155:SV262156 ACR262155:ACR262156 AMN262155:AMN262156 AWJ262155:AWJ262156 BGF262155:BGF262156 BQB262155:BQB262156 BZX262155:BZX262156 CJT262155:CJT262156 CTP262155:CTP262156 DDL262155:DDL262156 DNH262155:DNH262156 DXD262155:DXD262156 EGZ262155:EGZ262156 EQV262155:EQV262156 FAR262155:FAR262156 FKN262155:FKN262156 FUJ262155:FUJ262156 GEF262155:GEF262156 GOB262155:GOB262156 GXX262155:GXX262156 HHT262155:HHT262156 HRP262155:HRP262156 IBL262155:IBL262156 ILH262155:ILH262156 IVD262155:IVD262156 JEZ262155:JEZ262156 JOV262155:JOV262156 JYR262155:JYR262156 KIN262155:KIN262156 KSJ262155:KSJ262156 LCF262155:LCF262156 LMB262155:LMB262156 LVX262155:LVX262156 MFT262155:MFT262156 MPP262155:MPP262156 MZL262155:MZL262156 NJH262155:NJH262156 NTD262155:NTD262156 OCZ262155:OCZ262156 OMV262155:OMV262156 OWR262155:OWR262156 PGN262155:PGN262156 PQJ262155:PQJ262156 QAF262155:QAF262156 QKB262155:QKB262156 QTX262155:QTX262156 RDT262155:RDT262156 RNP262155:RNP262156 RXL262155:RXL262156 SHH262155:SHH262156 SRD262155:SRD262156 TAZ262155:TAZ262156 TKV262155:TKV262156 TUR262155:TUR262156 UEN262155:UEN262156 UOJ262155:UOJ262156 UYF262155:UYF262156 VIB262155:VIB262156 VRX262155:VRX262156 WBT262155:WBT262156 WLP262155:WLP262156 WVL262155:WVL262156 G327691:G327692 IZ327691:IZ327692 SV327691:SV327692 ACR327691:ACR327692 AMN327691:AMN327692 AWJ327691:AWJ327692 BGF327691:BGF327692 BQB327691:BQB327692 BZX327691:BZX327692 CJT327691:CJT327692 CTP327691:CTP327692 DDL327691:DDL327692 DNH327691:DNH327692 DXD327691:DXD327692 EGZ327691:EGZ327692 EQV327691:EQV327692 FAR327691:FAR327692 FKN327691:FKN327692 FUJ327691:FUJ327692 GEF327691:GEF327692 GOB327691:GOB327692 GXX327691:GXX327692 HHT327691:HHT327692 HRP327691:HRP327692 IBL327691:IBL327692 ILH327691:ILH327692 IVD327691:IVD327692 JEZ327691:JEZ327692 JOV327691:JOV327692 JYR327691:JYR327692 KIN327691:KIN327692 KSJ327691:KSJ327692 LCF327691:LCF327692 LMB327691:LMB327692 LVX327691:LVX327692 MFT327691:MFT327692 MPP327691:MPP327692 MZL327691:MZL327692 NJH327691:NJH327692 NTD327691:NTD327692 OCZ327691:OCZ327692 OMV327691:OMV327692 OWR327691:OWR327692 PGN327691:PGN327692 PQJ327691:PQJ327692 QAF327691:QAF327692 QKB327691:QKB327692 QTX327691:QTX327692 RDT327691:RDT327692 RNP327691:RNP327692 RXL327691:RXL327692 SHH327691:SHH327692 SRD327691:SRD327692 TAZ327691:TAZ327692 TKV327691:TKV327692 TUR327691:TUR327692 UEN327691:UEN327692 UOJ327691:UOJ327692 UYF327691:UYF327692 VIB327691:VIB327692 VRX327691:VRX327692 WBT327691:WBT327692 WLP327691:WLP327692 WVL327691:WVL327692 G393227:G393228 IZ393227:IZ393228 SV393227:SV393228 ACR393227:ACR393228 AMN393227:AMN393228 AWJ393227:AWJ393228 BGF393227:BGF393228 BQB393227:BQB393228 BZX393227:BZX393228 CJT393227:CJT393228 CTP393227:CTP393228 DDL393227:DDL393228 DNH393227:DNH393228 DXD393227:DXD393228 EGZ393227:EGZ393228 EQV393227:EQV393228 FAR393227:FAR393228 FKN393227:FKN393228 FUJ393227:FUJ393228 GEF393227:GEF393228 GOB393227:GOB393228 GXX393227:GXX393228 HHT393227:HHT393228 HRP393227:HRP393228 IBL393227:IBL393228 ILH393227:ILH393228 IVD393227:IVD393228 JEZ393227:JEZ393228 JOV393227:JOV393228 JYR393227:JYR393228 KIN393227:KIN393228 KSJ393227:KSJ393228 LCF393227:LCF393228 LMB393227:LMB393228 LVX393227:LVX393228 MFT393227:MFT393228 MPP393227:MPP393228 MZL393227:MZL393228 NJH393227:NJH393228 NTD393227:NTD393228 OCZ393227:OCZ393228 OMV393227:OMV393228 OWR393227:OWR393228 PGN393227:PGN393228 PQJ393227:PQJ393228 QAF393227:QAF393228 QKB393227:QKB393228 QTX393227:QTX393228 RDT393227:RDT393228 RNP393227:RNP393228 RXL393227:RXL393228 SHH393227:SHH393228 SRD393227:SRD393228 TAZ393227:TAZ393228 TKV393227:TKV393228 TUR393227:TUR393228 UEN393227:UEN393228 UOJ393227:UOJ393228 UYF393227:UYF393228 VIB393227:VIB393228 VRX393227:VRX393228 WBT393227:WBT393228 WLP393227:WLP393228 WVL393227:WVL393228 G458763:G458764 IZ458763:IZ458764 SV458763:SV458764 ACR458763:ACR458764 AMN458763:AMN458764 AWJ458763:AWJ458764 BGF458763:BGF458764 BQB458763:BQB458764 BZX458763:BZX458764 CJT458763:CJT458764 CTP458763:CTP458764 DDL458763:DDL458764 DNH458763:DNH458764 DXD458763:DXD458764 EGZ458763:EGZ458764 EQV458763:EQV458764 FAR458763:FAR458764 FKN458763:FKN458764 FUJ458763:FUJ458764 GEF458763:GEF458764 GOB458763:GOB458764 GXX458763:GXX458764 HHT458763:HHT458764 HRP458763:HRP458764 IBL458763:IBL458764 ILH458763:ILH458764 IVD458763:IVD458764 JEZ458763:JEZ458764 JOV458763:JOV458764 JYR458763:JYR458764 KIN458763:KIN458764 KSJ458763:KSJ458764 LCF458763:LCF458764 LMB458763:LMB458764 LVX458763:LVX458764 MFT458763:MFT458764 MPP458763:MPP458764 MZL458763:MZL458764 NJH458763:NJH458764 NTD458763:NTD458764 OCZ458763:OCZ458764 OMV458763:OMV458764 OWR458763:OWR458764 PGN458763:PGN458764 PQJ458763:PQJ458764 QAF458763:QAF458764 QKB458763:QKB458764 QTX458763:QTX458764 RDT458763:RDT458764 RNP458763:RNP458764 RXL458763:RXL458764 SHH458763:SHH458764 SRD458763:SRD458764 TAZ458763:TAZ458764 TKV458763:TKV458764 TUR458763:TUR458764 UEN458763:UEN458764 UOJ458763:UOJ458764 UYF458763:UYF458764 VIB458763:VIB458764 VRX458763:VRX458764 WBT458763:WBT458764 WLP458763:WLP458764 WVL458763:WVL458764 G524299:G524300 IZ524299:IZ524300 SV524299:SV524300 ACR524299:ACR524300 AMN524299:AMN524300 AWJ524299:AWJ524300 BGF524299:BGF524300 BQB524299:BQB524300 BZX524299:BZX524300 CJT524299:CJT524300 CTP524299:CTP524300 DDL524299:DDL524300 DNH524299:DNH524300 DXD524299:DXD524300 EGZ524299:EGZ524300 EQV524299:EQV524300 FAR524299:FAR524300 FKN524299:FKN524300 FUJ524299:FUJ524300 GEF524299:GEF524300 GOB524299:GOB524300 GXX524299:GXX524300 HHT524299:HHT524300 HRP524299:HRP524300 IBL524299:IBL524300 ILH524299:ILH524300 IVD524299:IVD524300 JEZ524299:JEZ524300 JOV524299:JOV524300 JYR524299:JYR524300 KIN524299:KIN524300 KSJ524299:KSJ524300 LCF524299:LCF524300 LMB524299:LMB524300 LVX524299:LVX524300 MFT524299:MFT524300 MPP524299:MPP524300 MZL524299:MZL524300 NJH524299:NJH524300 NTD524299:NTD524300 OCZ524299:OCZ524300 OMV524299:OMV524300 OWR524299:OWR524300 PGN524299:PGN524300 PQJ524299:PQJ524300 QAF524299:QAF524300 QKB524299:QKB524300 QTX524299:QTX524300 RDT524299:RDT524300 RNP524299:RNP524300 RXL524299:RXL524300 SHH524299:SHH524300 SRD524299:SRD524300 TAZ524299:TAZ524300 TKV524299:TKV524300 TUR524299:TUR524300 UEN524299:UEN524300 UOJ524299:UOJ524300 UYF524299:UYF524300 VIB524299:VIB524300 VRX524299:VRX524300 WBT524299:WBT524300 WLP524299:WLP524300 WVL524299:WVL524300 G589835:G589836 IZ589835:IZ589836 SV589835:SV589836 ACR589835:ACR589836 AMN589835:AMN589836 AWJ589835:AWJ589836 BGF589835:BGF589836 BQB589835:BQB589836 BZX589835:BZX589836 CJT589835:CJT589836 CTP589835:CTP589836 DDL589835:DDL589836 DNH589835:DNH589836 DXD589835:DXD589836 EGZ589835:EGZ589836 EQV589835:EQV589836 FAR589835:FAR589836 FKN589835:FKN589836 FUJ589835:FUJ589836 GEF589835:GEF589836 GOB589835:GOB589836 GXX589835:GXX589836 HHT589835:HHT589836 HRP589835:HRP589836 IBL589835:IBL589836 ILH589835:ILH589836 IVD589835:IVD589836 JEZ589835:JEZ589836 JOV589835:JOV589836 JYR589835:JYR589836 KIN589835:KIN589836 KSJ589835:KSJ589836 LCF589835:LCF589836 LMB589835:LMB589836 LVX589835:LVX589836 MFT589835:MFT589836 MPP589835:MPP589836 MZL589835:MZL589836 NJH589835:NJH589836 NTD589835:NTD589836 OCZ589835:OCZ589836 OMV589835:OMV589836 OWR589835:OWR589836 PGN589835:PGN589836 PQJ589835:PQJ589836 QAF589835:QAF589836 QKB589835:QKB589836 QTX589835:QTX589836 RDT589835:RDT589836 RNP589835:RNP589836 RXL589835:RXL589836 SHH589835:SHH589836 SRD589835:SRD589836 TAZ589835:TAZ589836 TKV589835:TKV589836 TUR589835:TUR589836 UEN589835:UEN589836 UOJ589835:UOJ589836 UYF589835:UYF589836 VIB589835:VIB589836 VRX589835:VRX589836 WBT589835:WBT589836 WLP589835:WLP589836 WVL589835:WVL589836 G655371:G655372 IZ655371:IZ655372 SV655371:SV655372 ACR655371:ACR655372 AMN655371:AMN655372 AWJ655371:AWJ655372 BGF655371:BGF655372 BQB655371:BQB655372 BZX655371:BZX655372 CJT655371:CJT655372 CTP655371:CTP655372 DDL655371:DDL655372 DNH655371:DNH655372 DXD655371:DXD655372 EGZ655371:EGZ655372 EQV655371:EQV655372 FAR655371:FAR655372 FKN655371:FKN655372 FUJ655371:FUJ655372 GEF655371:GEF655372 GOB655371:GOB655372 GXX655371:GXX655372 HHT655371:HHT655372 HRP655371:HRP655372 IBL655371:IBL655372 ILH655371:ILH655372 IVD655371:IVD655372 JEZ655371:JEZ655372 JOV655371:JOV655372 JYR655371:JYR655372 KIN655371:KIN655372 KSJ655371:KSJ655372 LCF655371:LCF655372 LMB655371:LMB655372 LVX655371:LVX655372 MFT655371:MFT655372 MPP655371:MPP655372 MZL655371:MZL655372 NJH655371:NJH655372 NTD655371:NTD655372 OCZ655371:OCZ655372 OMV655371:OMV655372 OWR655371:OWR655372 PGN655371:PGN655372 PQJ655371:PQJ655372 QAF655371:QAF655372 QKB655371:QKB655372 QTX655371:QTX655372 RDT655371:RDT655372 RNP655371:RNP655372 RXL655371:RXL655372 SHH655371:SHH655372 SRD655371:SRD655372 TAZ655371:TAZ655372 TKV655371:TKV655372 TUR655371:TUR655372 UEN655371:UEN655372 UOJ655371:UOJ655372 UYF655371:UYF655372 VIB655371:VIB655372 VRX655371:VRX655372 WBT655371:WBT655372 WLP655371:WLP655372 WVL655371:WVL655372 G720907:G720908 IZ720907:IZ720908 SV720907:SV720908 ACR720907:ACR720908 AMN720907:AMN720908 AWJ720907:AWJ720908 BGF720907:BGF720908 BQB720907:BQB720908 BZX720907:BZX720908 CJT720907:CJT720908 CTP720907:CTP720908 DDL720907:DDL720908 DNH720907:DNH720908 DXD720907:DXD720908 EGZ720907:EGZ720908 EQV720907:EQV720908 FAR720907:FAR720908 FKN720907:FKN720908 FUJ720907:FUJ720908 GEF720907:GEF720908 GOB720907:GOB720908 GXX720907:GXX720908 HHT720907:HHT720908 HRP720907:HRP720908 IBL720907:IBL720908 ILH720907:ILH720908 IVD720907:IVD720908 JEZ720907:JEZ720908 JOV720907:JOV720908 JYR720907:JYR720908 KIN720907:KIN720908 KSJ720907:KSJ720908 LCF720907:LCF720908 LMB720907:LMB720908 LVX720907:LVX720908 MFT720907:MFT720908 MPP720907:MPP720908 MZL720907:MZL720908 NJH720907:NJH720908 NTD720907:NTD720908 OCZ720907:OCZ720908 OMV720907:OMV720908 OWR720907:OWR720908 PGN720907:PGN720908 PQJ720907:PQJ720908 QAF720907:QAF720908 QKB720907:QKB720908 QTX720907:QTX720908 RDT720907:RDT720908 RNP720907:RNP720908 RXL720907:RXL720908 SHH720907:SHH720908 SRD720907:SRD720908 TAZ720907:TAZ720908 TKV720907:TKV720908 TUR720907:TUR720908 UEN720907:UEN720908 UOJ720907:UOJ720908 UYF720907:UYF720908 VIB720907:VIB720908 VRX720907:VRX720908 WBT720907:WBT720908 WLP720907:WLP720908 WVL720907:WVL720908 G786443:G786444 IZ786443:IZ786444 SV786443:SV786444 ACR786443:ACR786444 AMN786443:AMN786444 AWJ786443:AWJ786444 BGF786443:BGF786444 BQB786443:BQB786444 BZX786443:BZX786444 CJT786443:CJT786444 CTP786443:CTP786444 DDL786443:DDL786444 DNH786443:DNH786444 DXD786443:DXD786444 EGZ786443:EGZ786444 EQV786443:EQV786444 FAR786443:FAR786444 FKN786443:FKN786444 FUJ786443:FUJ786444 GEF786443:GEF786444 GOB786443:GOB786444 GXX786443:GXX786444 HHT786443:HHT786444 HRP786443:HRP786444 IBL786443:IBL786444 ILH786443:ILH786444 IVD786443:IVD786444 JEZ786443:JEZ786444 JOV786443:JOV786444 JYR786443:JYR786444 KIN786443:KIN786444 KSJ786443:KSJ786444 LCF786443:LCF786444 LMB786443:LMB786444 LVX786443:LVX786444 MFT786443:MFT786444 MPP786443:MPP786444 MZL786443:MZL786444 NJH786443:NJH786444 NTD786443:NTD786444 OCZ786443:OCZ786444 OMV786443:OMV786444 OWR786443:OWR786444 PGN786443:PGN786444 PQJ786443:PQJ786444 QAF786443:QAF786444 QKB786443:QKB786444 QTX786443:QTX786444 RDT786443:RDT786444 RNP786443:RNP786444 RXL786443:RXL786444 SHH786443:SHH786444 SRD786443:SRD786444 TAZ786443:TAZ786444 TKV786443:TKV786444 TUR786443:TUR786444 UEN786443:UEN786444 UOJ786443:UOJ786444 UYF786443:UYF786444 VIB786443:VIB786444 VRX786443:VRX786444 WBT786443:WBT786444 WLP786443:WLP786444 WVL786443:WVL786444 G851979:G851980 IZ851979:IZ851980 SV851979:SV851980 ACR851979:ACR851980 AMN851979:AMN851980 AWJ851979:AWJ851980 BGF851979:BGF851980 BQB851979:BQB851980 BZX851979:BZX851980 CJT851979:CJT851980 CTP851979:CTP851980 DDL851979:DDL851980 DNH851979:DNH851980 DXD851979:DXD851980 EGZ851979:EGZ851980 EQV851979:EQV851980 FAR851979:FAR851980 FKN851979:FKN851980 FUJ851979:FUJ851980 GEF851979:GEF851980 GOB851979:GOB851980 GXX851979:GXX851980 HHT851979:HHT851980 HRP851979:HRP851980 IBL851979:IBL851980 ILH851979:ILH851980 IVD851979:IVD851980 JEZ851979:JEZ851980 JOV851979:JOV851980 JYR851979:JYR851980 KIN851979:KIN851980 KSJ851979:KSJ851980 LCF851979:LCF851980 LMB851979:LMB851980 LVX851979:LVX851980 MFT851979:MFT851980 MPP851979:MPP851980 MZL851979:MZL851980 NJH851979:NJH851980 NTD851979:NTD851980 OCZ851979:OCZ851980 OMV851979:OMV851980 OWR851979:OWR851980 PGN851979:PGN851980 PQJ851979:PQJ851980 QAF851979:QAF851980 QKB851979:QKB851980 QTX851979:QTX851980 RDT851979:RDT851980 RNP851979:RNP851980 RXL851979:RXL851980 SHH851979:SHH851980 SRD851979:SRD851980 TAZ851979:TAZ851980 TKV851979:TKV851980 TUR851979:TUR851980 UEN851979:UEN851980 UOJ851979:UOJ851980 UYF851979:UYF851980 VIB851979:VIB851980 VRX851979:VRX851980 WBT851979:WBT851980 WLP851979:WLP851980 WVL851979:WVL851980 G917515:G917516 IZ917515:IZ917516 SV917515:SV917516 ACR917515:ACR917516 AMN917515:AMN917516 AWJ917515:AWJ917516 BGF917515:BGF917516 BQB917515:BQB917516 BZX917515:BZX917516 CJT917515:CJT917516 CTP917515:CTP917516 DDL917515:DDL917516 DNH917515:DNH917516 DXD917515:DXD917516 EGZ917515:EGZ917516 EQV917515:EQV917516 FAR917515:FAR917516 FKN917515:FKN917516 FUJ917515:FUJ917516 GEF917515:GEF917516 GOB917515:GOB917516 GXX917515:GXX917516 HHT917515:HHT917516 HRP917515:HRP917516 IBL917515:IBL917516 ILH917515:ILH917516 IVD917515:IVD917516 JEZ917515:JEZ917516 JOV917515:JOV917516 JYR917515:JYR917516 KIN917515:KIN917516 KSJ917515:KSJ917516 LCF917515:LCF917516 LMB917515:LMB917516 LVX917515:LVX917516 MFT917515:MFT917516 MPP917515:MPP917516 MZL917515:MZL917516 NJH917515:NJH917516 NTD917515:NTD917516 OCZ917515:OCZ917516 OMV917515:OMV917516 OWR917515:OWR917516 PGN917515:PGN917516 PQJ917515:PQJ917516 QAF917515:QAF917516 QKB917515:QKB917516 QTX917515:QTX917516 RDT917515:RDT917516 RNP917515:RNP917516 RXL917515:RXL917516 SHH917515:SHH917516 SRD917515:SRD917516 TAZ917515:TAZ917516 TKV917515:TKV917516 TUR917515:TUR917516 UEN917515:UEN917516 UOJ917515:UOJ917516 UYF917515:UYF917516 VIB917515:VIB917516 VRX917515:VRX917516 WBT917515:WBT917516 WLP917515:WLP917516 WVL917515:WVL917516 G983051:G983052 IZ983051:IZ983052 SV983051:SV983052 ACR983051:ACR983052 AMN983051:AMN983052 AWJ983051:AWJ983052 BGF983051:BGF983052 BQB983051:BQB983052 BZX983051:BZX983052 CJT983051:CJT983052 CTP983051:CTP983052 DDL983051:DDL983052 DNH983051:DNH983052 DXD983051:DXD983052 EGZ983051:EGZ983052 EQV983051:EQV983052 FAR983051:FAR983052 FKN983051:FKN983052 FUJ983051:FUJ983052 GEF983051:GEF983052 GOB983051:GOB983052 GXX983051:GXX983052 HHT983051:HHT983052 HRP983051:HRP983052 IBL983051:IBL983052 ILH983051:ILH983052 IVD983051:IVD983052 JEZ983051:JEZ983052 JOV983051:JOV983052 JYR983051:JYR983052 KIN983051:KIN983052 KSJ983051:KSJ983052 LCF983051:LCF983052 LMB983051:LMB983052 LVX983051:LVX983052 MFT983051:MFT983052 MPP983051:MPP983052 MZL983051:MZL983052 NJH983051:NJH983052 NTD983051:NTD983052 OCZ983051:OCZ983052 OMV983051:OMV983052 OWR983051:OWR983052 PGN983051:PGN983052 PQJ983051:PQJ983052 QAF983051:QAF983052 QKB983051:QKB983052 QTX983051:QTX983052 RDT983051:RDT983052 RNP983051:RNP983052 RXL983051:RXL983052 SHH983051:SHH983052 SRD983051:SRD983052 TAZ983051:TAZ983052 TKV983051:TKV983052 TUR983051:TUR983052 UEN983051:UEN983052 UOJ983051:UOJ983052 UYF983051:UYF983052 VIB983051:VIB983052 VRX983051:VRX983052 WBT983051:WBT983052 WLP983051:WLP983052 WVL983051:WVL983052 G8:I9 JD8:JE9 SZ8:TA9 ACV8:ACW9 AMR8:AMS9 AWN8:AWO9 BGJ8:BGK9 BQF8:BQG9 CAB8:CAC9 CJX8:CJY9 CTT8:CTU9 DDP8:DDQ9 DNL8:DNM9 DXH8:DXI9 EHD8:EHE9 EQZ8:ERA9 FAV8:FAW9 FKR8:FKS9 FUN8:FUO9 GEJ8:GEK9 GOF8:GOG9 GYB8:GYC9 HHX8:HHY9 HRT8:HRU9 IBP8:IBQ9 ILL8:ILM9 IVH8:IVI9 JFD8:JFE9 JOZ8:JPA9 JYV8:JYW9 KIR8:KIS9 KSN8:KSO9 LCJ8:LCK9 LMF8:LMG9 LWB8:LWC9 MFX8:MFY9 MPT8:MPU9 MZP8:MZQ9 NJL8:NJM9 NTH8:NTI9 ODD8:ODE9 OMZ8:ONA9 OWV8:OWW9 PGR8:PGS9 PQN8:PQO9 QAJ8:QAK9 QKF8:QKG9 QUB8:QUC9 RDX8:RDY9 RNT8:RNU9 RXP8:RXQ9 SHL8:SHM9 SRH8:SRI9 TBD8:TBE9 TKZ8:TLA9 TUV8:TUW9 UER8:UES9 UON8:UOO9 UYJ8:UYK9 VIF8:VIG9 VSB8:VSC9 WBX8:WBY9 WLT8:WLU9 WVP8:WVQ9 I65547:J65548 JE65547:JF65548 TA65547:TB65548 ACW65547:ACX65548 AMS65547:AMT65548 AWO65547:AWP65548 BGK65547:BGL65548 BQG65547:BQH65548 CAC65547:CAD65548 CJY65547:CJZ65548 CTU65547:CTV65548 DDQ65547:DDR65548 DNM65547:DNN65548 DXI65547:DXJ65548 EHE65547:EHF65548 ERA65547:ERB65548 FAW65547:FAX65548 FKS65547:FKT65548 FUO65547:FUP65548 GEK65547:GEL65548 GOG65547:GOH65548 GYC65547:GYD65548 HHY65547:HHZ65548 HRU65547:HRV65548 IBQ65547:IBR65548 ILM65547:ILN65548 IVI65547:IVJ65548 JFE65547:JFF65548 JPA65547:JPB65548 JYW65547:JYX65548 KIS65547:KIT65548 KSO65547:KSP65548 LCK65547:LCL65548 LMG65547:LMH65548 LWC65547:LWD65548 MFY65547:MFZ65548 MPU65547:MPV65548 MZQ65547:MZR65548 NJM65547:NJN65548 NTI65547:NTJ65548 ODE65547:ODF65548 ONA65547:ONB65548 OWW65547:OWX65548 PGS65547:PGT65548 PQO65547:PQP65548 QAK65547:QAL65548 QKG65547:QKH65548 QUC65547:QUD65548 RDY65547:RDZ65548 RNU65547:RNV65548 RXQ65547:RXR65548 SHM65547:SHN65548 SRI65547:SRJ65548 TBE65547:TBF65548 TLA65547:TLB65548 TUW65547:TUX65548 UES65547:UET65548 UOO65547:UOP65548 UYK65547:UYL65548 VIG65547:VIH65548 VSC65547:VSD65548 WBY65547:WBZ65548 WLU65547:WLV65548 WVQ65547:WVR65548 I131083:J131084 JE131083:JF131084 TA131083:TB131084 ACW131083:ACX131084 AMS131083:AMT131084 AWO131083:AWP131084 BGK131083:BGL131084 BQG131083:BQH131084 CAC131083:CAD131084 CJY131083:CJZ131084 CTU131083:CTV131084 DDQ131083:DDR131084 DNM131083:DNN131084 DXI131083:DXJ131084 EHE131083:EHF131084 ERA131083:ERB131084 FAW131083:FAX131084 FKS131083:FKT131084 FUO131083:FUP131084 GEK131083:GEL131084 GOG131083:GOH131084 GYC131083:GYD131084 HHY131083:HHZ131084 HRU131083:HRV131084 IBQ131083:IBR131084 ILM131083:ILN131084 IVI131083:IVJ131084 JFE131083:JFF131084 JPA131083:JPB131084 JYW131083:JYX131084 KIS131083:KIT131084 KSO131083:KSP131084 LCK131083:LCL131084 LMG131083:LMH131084 LWC131083:LWD131084 MFY131083:MFZ131084 MPU131083:MPV131084 MZQ131083:MZR131084 NJM131083:NJN131084 NTI131083:NTJ131084 ODE131083:ODF131084 ONA131083:ONB131084 OWW131083:OWX131084 PGS131083:PGT131084 PQO131083:PQP131084 QAK131083:QAL131084 QKG131083:QKH131084 QUC131083:QUD131084 RDY131083:RDZ131084 RNU131083:RNV131084 RXQ131083:RXR131084 SHM131083:SHN131084 SRI131083:SRJ131084 TBE131083:TBF131084 TLA131083:TLB131084 TUW131083:TUX131084 UES131083:UET131084 UOO131083:UOP131084 UYK131083:UYL131084 VIG131083:VIH131084 VSC131083:VSD131084 WBY131083:WBZ131084 WLU131083:WLV131084 WVQ131083:WVR131084 I196619:J196620 JE196619:JF196620 TA196619:TB196620 ACW196619:ACX196620 AMS196619:AMT196620 AWO196619:AWP196620 BGK196619:BGL196620 BQG196619:BQH196620 CAC196619:CAD196620 CJY196619:CJZ196620 CTU196619:CTV196620 DDQ196619:DDR196620 DNM196619:DNN196620 DXI196619:DXJ196620 EHE196619:EHF196620 ERA196619:ERB196620 FAW196619:FAX196620 FKS196619:FKT196620 FUO196619:FUP196620 GEK196619:GEL196620 GOG196619:GOH196620 GYC196619:GYD196620 HHY196619:HHZ196620 HRU196619:HRV196620 IBQ196619:IBR196620 ILM196619:ILN196620 IVI196619:IVJ196620 JFE196619:JFF196620 JPA196619:JPB196620 JYW196619:JYX196620 KIS196619:KIT196620 KSO196619:KSP196620 LCK196619:LCL196620 LMG196619:LMH196620 LWC196619:LWD196620 MFY196619:MFZ196620 MPU196619:MPV196620 MZQ196619:MZR196620 NJM196619:NJN196620 NTI196619:NTJ196620 ODE196619:ODF196620 ONA196619:ONB196620 OWW196619:OWX196620 PGS196619:PGT196620 PQO196619:PQP196620 QAK196619:QAL196620 QKG196619:QKH196620 QUC196619:QUD196620 RDY196619:RDZ196620 RNU196619:RNV196620 RXQ196619:RXR196620 SHM196619:SHN196620 SRI196619:SRJ196620 TBE196619:TBF196620 TLA196619:TLB196620 TUW196619:TUX196620 UES196619:UET196620 UOO196619:UOP196620 UYK196619:UYL196620 VIG196619:VIH196620 VSC196619:VSD196620 WBY196619:WBZ196620 WLU196619:WLV196620 WVQ196619:WVR196620 I262155:J262156 JE262155:JF262156 TA262155:TB262156 ACW262155:ACX262156 AMS262155:AMT262156 AWO262155:AWP262156 BGK262155:BGL262156 BQG262155:BQH262156 CAC262155:CAD262156 CJY262155:CJZ262156 CTU262155:CTV262156 DDQ262155:DDR262156 DNM262155:DNN262156 DXI262155:DXJ262156 EHE262155:EHF262156 ERA262155:ERB262156 FAW262155:FAX262156 FKS262155:FKT262156 FUO262155:FUP262156 GEK262155:GEL262156 GOG262155:GOH262156 GYC262155:GYD262156 HHY262155:HHZ262156 HRU262155:HRV262156 IBQ262155:IBR262156 ILM262155:ILN262156 IVI262155:IVJ262156 JFE262155:JFF262156 JPA262155:JPB262156 JYW262155:JYX262156 KIS262155:KIT262156 KSO262155:KSP262156 LCK262155:LCL262156 LMG262155:LMH262156 LWC262155:LWD262156 MFY262155:MFZ262156 MPU262155:MPV262156 MZQ262155:MZR262156 NJM262155:NJN262156 NTI262155:NTJ262156 ODE262155:ODF262156 ONA262155:ONB262156 OWW262155:OWX262156 PGS262155:PGT262156 PQO262155:PQP262156 QAK262155:QAL262156 QKG262155:QKH262156 QUC262155:QUD262156 RDY262155:RDZ262156 RNU262155:RNV262156 RXQ262155:RXR262156 SHM262155:SHN262156 SRI262155:SRJ262156 TBE262155:TBF262156 TLA262155:TLB262156 TUW262155:TUX262156 UES262155:UET262156 UOO262155:UOP262156 UYK262155:UYL262156 VIG262155:VIH262156 VSC262155:VSD262156 WBY262155:WBZ262156 WLU262155:WLV262156 WVQ262155:WVR262156 I327691:J327692 JE327691:JF327692 TA327691:TB327692 ACW327691:ACX327692 AMS327691:AMT327692 AWO327691:AWP327692 BGK327691:BGL327692 BQG327691:BQH327692 CAC327691:CAD327692 CJY327691:CJZ327692 CTU327691:CTV327692 DDQ327691:DDR327692 DNM327691:DNN327692 DXI327691:DXJ327692 EHE327691:EHF327692 ERA327691:ERB327692 FAW327691:FAX327692 FKS327691:FKT327692 FUO327691:FUP327692 GEK327691:GEL327692 GOG327691:GOH327692 GYC327691:GYD327692 HHY327691:HHZ327692 HRU327691:HRV327692 IBQ327691:IBR327692 ILM327691:ILN327692 IVI327691:IVJ327692 JFE327691:JFF327692 JPA327691:JPB327692 JYW327691:JYX327692 KIS327691:KIT327692 KSO327691:KSP327692 LCK327691:LCL327692 LMG327691:LMH327692 LWC327691:LWD327692 MFY327691:MFZ327692 MPU327691:MPV327692 MZQ327691:MZR327692 NJM327691:NJN327692 NTI327691:NTJ327692 ODE327691:ODF327692 ONA327691:ONB327692 OWW327691:OWX327692 PGS327691:PGT327692 PQO327691:PQP327692 QAK327691:QAL327692 QKG327691:QKH327692 QUC327691:QUD327692 RDY327691:RDZ327692 RNU327691:RNV327692 RXQ327691:RXR327692 SHM327691:SHN327692 SRI327691:SRJ327692 TBE327691:TBF327692 TLA327691:TLB327692 TUW327691:TUX327692 UES327691:UET327692 UOO327691:UOP327692 UYK327691:UYL327692 VIG327691:VIH327692 VSC327691:VSD327692 WBY327691:WBZ327692 WLU327691:WLV327692 WVQ327691:WVR327692 I393227:J393228 JE393227:JF393228 TA393227:TB393228 ACW393227:ACX393228 AMS393227:AMT393228 AWO393227:AWP393228 BGK393227:BGL393228 BQG393227:BQH393228 CAC393227:CAD393228 CJY393227:CJZ393228 CTU393227:CTV393228 DDQ393227:DDR393228 DNM393227:DNN393228 DXI393227:DXJ393228 EHE393227:EHF393228 ERA393227:ERB393228 FAW393227:FAX393228 FKS393227:FKT393228 FUO393227:FUP393228 GEK393227:GEL393228 GOG393227:GOH393228 GYC393227:GYD393228 HHY393227:HHZ393228 HRU393227:HRV393228 IBQ393227:IBR393228 ILM393227:ILN393228 IVI393227:IVJ393228 JFE393227:JFF393228 JPA393227:JPB393228 JYW393227:JYX393228 KIS393227:KIT393228 KSO393227:KSP393228 LCK393227:LCL393228 LMG393227:LMH393228 LWC393227:LWD393228 MFY393227:MFZ393228 MPU393227:MPV393228 MZQ393227:MZR393228 NJM393227:NJN393228 NTI393227:NTJ393228 ODE393227:ODF393228 ONA393227:ONB393228 OWW393227:OWX393228 PGS393227:PGT393228 PQO393227:PQP393228 QAK393227:QAL393228 QKG393227:QKH393228 QUC393227:QUD393228 RDY393227:RDZ393228 RNU393227:RNV393228 RXQ393227:RXR393228 SHM393227:SHN393228 SRI393227:SRJ393228 TBE393227:TBF393228 TLA393227:TLB393228 TUW393227:TUX393228 UES393227:UET393228 UOO393227:UOP393228 UYK393227:UYL393228 VIG393227:VIH393228 VSC393227:VSD393228 WBY393227:WBZ393228 WLU393227:WLV393228 WVQ393227:WVR393228 I458763:J458764 JE458763:JF458764 TA458763:TB458764 ACW458763:ACX458764 AMS458763:AMT458764 AWO458763:AWP458764 BGK458763:BGL458764 BQG458763:BQH458764 CAC458763:CAD458764 CJY458763:CJZ458764 CTU458763:CTV458764 DDQ458763:DDR458764 DNM458763:DNN458764 DXI458763:DXJ458764 EHE458763:EHF458764 ERA458763:ERB458764 FAW458763:FAX458764 FKS458763:FKT458764 FUO458763:FUP458764 GEK458763:GEL458764 GOG458763:GOH458764 GYC458763:GYD458764 HHY458763:HHZ458764 HRU458763:HRV458764 IBQ458763:IBR458764 ILM458763:ILN458764 IVI458763:IVJ458764 JFE458763:JFF458764 JPA458763:JPB458764 JYW458763:JYX458764 KIS458763:KIT458764 KSO458763:KSP458764 LCK458763:LCL458764 LMG458763:LMH458764 LWC458763:LWD458764 MFY458763:MFZ458764 MPU458763:MPV458764 MZQ458763:MZR458764 NJM458763:NJN458764 NTI458763:NTJ458764 ODE458763:ODF458764 ONA458763:ONB458764 OWW458763:OWX458764 PGS458763:PGT458764 PQO458763:PQP458764 QAK458763:QAL458764 QKG458763:QKH458764 QUC458763:QUD458764 RDY458763:RDZ458764 RNU458763:RNV458764 RXQ458763:RXR458764 SHM458763:SHN458764 SRI458763:SRJ458764 TBE458763:TBF458764 TLA458763:TLB458764 TUW458763:TUX458764 UES458763:UET458764 UOO458763:UOP458764 UYK458763:UYL458764 VIG458763:VIH458764 VSC458763:VSD458764 WBY458763:WBZ458764 WLU458763:WLV458764 WVQ458763:WVR458764 I524299:J524300 JE524299:JF524300 TA524299:TB524300 ACW524299:ACX524300 AMS524299:AMT524300 AWO524299:AWP524300 BGK524299:BGL524300 BQG524299:BQH524300 CAC524299:CAD524300 CJY524299:CJZ524300 CTU524299:CTV524300 DDQ524299:DDR524300 DNM524299:DNN524300 DXI524299:DXJ524300 EHE524299:EHF524300 ERA524299:ERB524300 FAW524299:FAX524300 FKS524299:FKT524300 FUO524299:FUP524300 GEK524299:GEL524300 GOG524299:GOH524300 GYC524299:GYD524300 HHY524299:HHZ524300 HRU524299:HRV524300 IBQ524299:IBR524300 ILM524299:ILN524300 IVI524299:IVJ524300 JFE524299:JFF524300 JPA524299:JPB524300 JYW524299:JYX524300 KIS524299:KIT524300 KSO524299:KSP524300 LCK524299:LCL524300 LMG524299:LMH524300 LWC524299:LWD524300 MFY524299:MFZ524300 MPU524299:MPV524300 MZQ524299:MZR524300 NJM524299:NJN524300 NTI524299:NTJ524300 ODE524299:ODF524300 ONA524299:ONB524300 OWW524299:OWX524300 PGS524299:PGT524300 PQO524299:PQP524300 QAK524299:QAL524300 QKG524299:QKH524300 QUC524299:QUD524300 RDY524299:RDZ524300 RNU524299:RNV524300 RXQ524299:RXR524300 SHM524299:SHN524300 SRI524299:SRJ524300 TBE524299:TBF524300 TLA524299:TLB524300 TUW524299:TUX524300 UES524299:UET524300 UOO524299:UOP524300 UYK524299:UYL524300 VIG524299:VIH524300 VSC524299:VSD524300 WBY524299:WBZ524300 WLU524299:WLV524300 WVQ524299:WVR524300 I589835:J589836 JE589835:JF589836 TA589835:TB589836 ACW589835:ACX589836 AMS589835:AMT589836 AWO589835:AWP589836 BGK589835:BGL589836 BQG589835:BQH589836 CAC589835:CAD589836 CJY589835:CJZ589836 CTU589835:CTV589836 DDQ589835:DDR589836 DNM589835:DNN589836 DXI589835:DXJ589836 EHE589835:EHF589836 ERA589835:ERB589836 FAW589835:FAX589836 FKS589835:FKT589836 FUO589835:FUP589836 GEK589835:GEL589836 GOG589835:GOH589836 GYC589835:GYD589836 HHY589835:HHZ589836 HRU589835:HRV589836 IBQ589835:IBR589836 ILM589835:ILN589836 IVI589835:IVJ589836 JFE589835:JFF589836 JPA589835:JPB589836 JYW589835:JYX589836 KIS589835:KIT589836 KSO589835:KSP589836 LCK589835:LCL589836 LMG589835:LMH589836 LWC589835:LWD589836 MFY589835:MFZ589836 MPU589835:MPV589836 MZQ589835:MZR589836 NJM589835:NJN589836 NTI589835:NTJ589836 ODE589835:ODF589836 ONA589835:ONB589836 OWW589835:OWX589836 PGS589835:PGT589836 PQO589835:PQP589836 QAK589835:QAL589836 QKG589835:QKH589836 QUC589835:QUD589836 RDY589835:RDZ589836 RNU589835:RNV589836 RXQ589835:RXR589836 SHM589835:SHN589836 SRI589835:SRJ589836 TBE589835:TBF589836 TLA589835:TLB589836 TUW589835:TUX589836 UES589835:UET589836 UOO589835:UOP589836 UYK589835:UYL589836 VIG589835:VIH589836 VSC589835:VSD589836 WBY589835:WBZ589836 WLU589835:WLV589836 WVQ589835:WVR589836 I655371:J655372 JE655371:JF655372 TA655371:TB655372 ACW655371:ACX655372 AMS655371:AMT655372 AWO655371:AWP655372 BGK655371:BGL655372 BQG655371:BQH655372 CAC655371:CAD655372 CJY655371:CJZ655372 CTU655371:CTV655372 DDQ655371:DDR655372 DNM655371:DNN655372 DXI655371:DXJ655372 EHE655371:EHF655372 ERA655371:ERB655372 FAW655371:FAX655372 FKS655371:FKT655372 FUO655371:FUP655372 GEK655371:GEL655372 GOG655371:GOH655372 GYC655371:GYD655372 HHY655371:HHZ655372 HRU655371:HRV655372 IBQ655371:IBR655372 ILM655371:ILN655372 IVI655371:IVJ655372 JFE655371:JFF655372 JPA655371:JPB655372 JYW655371:JYX655372 KIS655371:KIT655372 KSO655371:KSP655372 LCK655371:LCL655372 LMG655371:LMH655372 LWC655371:LWD655372 MFY655371:MFZ655372 MPU655371:MPV655372 MZQ655371:MZR655372 NJM655371:NJN655372 NTI655371:NTJ655372 ODE655371:ODF655372 ONA655371:ONB655372 OWW655371:OWX655372 PGS655371:PGT655372 PQO655371:PQP655372 QAK655371:QAL655372 QKG655371:QKH655372 QUC655371:QUD655372 RDY655371:RDZ655372 RNU655371:RNV655372 RXQ655371:RXR655372 SHM655371:SHN655372 SRI655371:SRJ655372 TBE655371:TBF655372 TLA655371:TLB655372 TUW655371:TUX655372 UES655371:UET655372 UOO655371:UOP655372 UYK655371:UYL655372 VIG655371:VIH655372 VSC655371:VSD655372 WBY655371:WBZ655372 WLU655371:WLV655372 WVQ655371:WVR655372 I720907:J720908 JE720907:JF720908 TA720907:TB720908 ACW720907:ACX720908 AMS720907:AMT720908 AWO720907:AWP720908 BGK720907:BGL720908 BQG720907:BQH720908 CAC720907:CAD720908 CJY720907:CJZ720908 CTU720907:CTV720908 DDQ720907:DDR720908 DNM720907:DNN720908 DXI720907:DXJ720908 EHE720907:EHF720908 ERA720907:ERB720908 FAW720907:FAX720908 FKS720907:FKT720908 FUO720907:FUP720908 GEK720907:GEL720908 GOG720907:GOH720908 GYC720907:GYD720908 HHY720907:HHZ720908 HRU720907:HRV720908 IBQ720907:IBR720908 ILM720907:ILN720908 IVI720907:IVJ720908 JFE720907:JFF720908 JPA720907:JPB720908 JYW720907:JYX720908 KIS720907:KIT720908 KSO720907:KSP720908 LCK720907:LCL720908 LMG720907:LMH720908 LWC720907:LWD720908 MFY720907:MFZ720908 MPU720907:MPV720908 MZQ720907:MZR720908 NJM720907:NJN720908 NTI720907:NTJ720908 ODE720907:ODF720908 ONA720907:ONB720908 OWW720907:OWX720908 PGS720907:PGT720908 PQO720907:PQP720908 QAK720907:QAL720908 QKG720907:QKH720908 QUC720907:QUD720908 RDY720907:RDZ720908 RNU720907:RNV720908 RXQ720907:RXR720908 SHM720907:SHN720908 SRI720907:SRJ720908 TBE720907:TBF720908 TLA720907:TLB720908 TUW720907:TUX720908 UES720907:UET720908 UOO720907:UOP720908 UYK720907:UYL720908 VIG720907:VIH720908 VSC720907:VSD720908 WBY720907:WBZ720908 WLU720907:WLV720908 WVQ720907:WVR720908 I786443:J786444 JE786443:JF786444 TA786443:TB786444 ACW786443:ACX786444 AMS786443:AMT786444 AWO786443:AWP786444 BGK786443:BGL786444 BQG786443:BQH786444 CAC786443:CAD786444 CJY786443:CJZ786444 CTU786443:CTV786444 DDQ786443:DDR786444 DNM786443:DNN786444 DXI786443:DXJ786444 EHE786443:EHF786444 ERA786443:ERB786444 FAW786443:FAX786444 FKS786443:FKT786444 FUO786443:FUP786444 GEK786443:GEL786444 GOG786443:GOH786444 GYC786443:GYD786444 HHY786443:HHZ786444 HRU786443:HRV786444 IBQ786443:IBR786444 ILM786443:ILN786444 IVI786443:IVJ786444 JFE786443:JFF786444 JPA786443:JPB786444 JYW786443:JYX786444 KIS786443:KIT786444 KSO786443:KSP786444 LCK786443:LCL786444 LMG786443:LMH786444 LWC786443:LWD786444 MFY786443:MFZ786444 MPU786443:MPV786444 MZQ786443:MZR786444 NJM786443:NJN786444 NTI786443:NTJ786444 ODE786443:ODF786444 ONA786443:ONB786444 OWW786443:OWX786444 PGS786443:PGT786444 PQO786443:PQP786444 QAK786443:QAL786444 QKG786443:QKH786444 QUC786443:QUD786444 RDY786443:RDZ786444 RNU786443:RNV786444 RXQ786443:RXR786444 SHM786443:SHN786444 SRI786443:SRJ786444 TBE786443:TBF786444 TLA786443:TLB786444 TUW786443:TUX786444 UES786443:UET786444 UOO786443:UOP786444 UYK786443:UYL786444 VIG786443:VIH786444 VSC786443:VSD786444 WBY786443:WBZ786444 WLU786443:WLV786444 WVQ786443:WVR786444 I851979:J851980 JE851979:JF851980 TA851979:TB851980 ACW851979:ACX851980 AMS851979:AMT851980 AWO851979:AWP851980 BGK851979:BGL851980 BQG851979:BQH851980 CAC851979:CAD851980 CJY851979:CJZ851980 CTU851979:CTV851980 DDQ851979:DDR851980 DNM851979:DNN851980 DXI851979:DXJ851980 EHE851979:EHF851980 ERA851979:ERB851980 FAW851979:FAX851980 FKS851979:FKT851980 FUO851979:FUP851980 GEK851979:GEL851980 GOG851979:GOH851980 GYC851979:GYD851980 HHY851979:HHZ851980 HRU851979:HRV851980 IBQ851979:IBR851980 ILM851979:ILN851980 IVI851979:IVJ851980 JFE851979:JFF851980 JPA851979:JPB851980 JYW851979:JYX851980 KIS851979:KIT851980 KSO851979:KSP851980 LCK851979:LCL851980 LMG851979:LMH851980 LWC851979:LWD851980 MFY851979:MFZ851980 MPU851979:MPV851980 MZQ851979:MZR851980 NJM851979:NJN851980 NTI851979:NTJ851980 ODE851979:ODF851980 ONA851979:ONB851980 OWW851979:OWX851980 PGS851979:PGT851980 PQO851979:PQP851980 QAK851979:QAL851980 QKG851979:QKH851980 QUC851979:QUD851980 RDY851979:RDZ851980 RNU851979:RNV851980 RXQ851979:RXR851980 SHM851979:SHN851980 SRI851979:SRJ851980 TBE851979:TBF851980 TLA851979:TLB851980 TUW851979:TUX851980 UES851979:UET851980 UOO851979:UOP851980 UYK851979:UYL851980 VIG851979:VIH851980 VSC851979:VSD851980 WBY851979:WBZ851980 WLU851979:WLV851980 WVQ851979:WVR851980 I917515:J917516 JE917515:JF917516 TA917515:TB917516 ACW917515:ACX917516 AMS917515:AMT917516 AWO917515:AWP917516 BGK917515:BGL917516 BQG917515:BQH917516 CAC917515:CAD917516 CJY917515:CJZ917516 CTU917515:CTV917516 DDQ917515:DDR917516 DNM917515:DNN917516 DXI917515:DXJ917516 EHE917515:EHF917516 ERA917515:ERB917516 FAW917515:FAX917516 FKS917515:FKT917516 FUO917515:FUP917516 GEK917515:GEL917516 GOG917515:GOH917516 GYC917515:GYD917516 HHY917515:HHZ917516 HRU917515:HRV917516 IBQ917515:IBR917516 ILM917515:ILN917516 IVI917515:IVJ917516 JFE917515:JFF917516 JPA917515:JPB917516 JYW917515:JYX917516 KIS917515:KIT917516 KSO917515:KSP917516 LCK917515:LCL917516 LMG917515:LMH917516 LWC917515:LWD917516 MFY917515:MFZ917516 MPU917515:MPV917516 MZQ917515:MZR917516 NJM917515:NJN917516 NTI917515:NTJ917516 ODE917515:ODF917516 ONA917515:ONB917516 OWW917515:OWX917516 PGS917515:PGT917516 PQO917515:PQP917516 QAK917515:QAL917516 QKG917515:QKH917516 QUC917515:QUD917516 RDY917515:RDZ917516 RNU917515:RNV917516 RXQ917515:RXR917516 SHM917515:SHN917516 SRI917515:SRJ917516 TBE917515:TBF917516 TLA917515:TLB917516 TUW917515:TUX917516 UES917515:UET917516 UOO917515:UOP917516 UYK917515:UYL917516 VIG917515:VIH917516 VSC917515:VSD917516 WBY917515:WBZ917516 WLU917515:WLV917516 WVQ917515:WVR917516 I983051:J983052 JE983051:JF983052 TA983051:TB983052 ACW983051:ACX983052 AMS983051:AMT983052 AWO983051:AWP983052 BGK983051:BGL983052 BQG983051:BQH983052 CAC983051:CAD983052 CJY983051:CJZ983052 CTU983051:CTV983052 DDQ983051:DDR983052 DNM983051:DNN983052 DXI983051:DXJ983052 EHE983051:EHF983052 ERA983051:ERB983052 FAW983051:FAX983052 FKS983051:FKT983052 FUO983051:FUP983052 GEK983051:GEL983052 GOG983051:GOH983052 GYC983051:GYD983052 HHY983051:HHZ983052 HRU983051:HRV983052 IBQ983051:IBR983052 ILM983051:ILN983052 IVI983051:IVJ983052 JFE983051:JFF983052 JPA983051:JPB983052 JYW983051:JYX983052 KIS983051:KIT983052 KSO983051:KSP983052 LCK983051:LCL983052 LMG983051:LMH983052 LWC983051:LWD983052 MFY983051:MFZ983052 MPU983051:MPV983052 MZQ983051:MZR983052 NJM983051:NJN983052 NTI983051:NTJ983052 ODE983051:ODF983052 ONA983051:ONB983052 OWW983051:OWX983052 PGS983051:PGT983052 PQO983051:PQP983052 QAK983051:QAL983052 QKG983051:QKH983052 QUC983051:QUD983052 RDY983051:RDZ983052 RNU983051:RNV983052 RXQ983051:RXR983052 SHM983051:SHN983052 SRI983051:SRJ983052 TBE983051:TBF983052 TLA983051:TLB983052 TUW983051:TUX983052 UES983051:UET983052 UOO983051:UOP983052 UYK983051:UYL983052 VIG983051:VIH983052 VSC983051:VSD983052 WBY983051:WBZ983052 WLU983051:WLV983052 WVQ983051:WVR983052"/>
    <dataValidation type="list" imeMode="halfAlpha" operator="greaterThan" allowBlank="1" showInputMessage="1" showErrorMessage="1" sqref="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formula1>"0,2320000"</formula1>
    </dataValidation>
  </dataValidations>
  <pageMargins left="0.7" right="0.7" top="0.75" bottom="0.75" header="0.3" footer="0.3"/>
  <pageSetup paperSize="9" scale="89" orientation="landscape"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4"/>
  <sheetViews>
    <sheetView view="pageBreakPreview" zoomScaleNormal="100" zoomScaleSheetLayoutView="100" workbookViewId="0">
      <selection activeCell="B3" sqref="B3"/>
    </sheetView>
  </sheetViews>
  <sheetFormatPr defaultColWidth="9" defaultRowHeight="13.5"/>
  <cols>
    <col min="1" max="1" width="5" style="408" customWidth="1"/>
    <col min="2" max="2" width="8.625" style="408" customWidth="1"/>
    <col min="3" max="4" width="7.125" style="408" customWidth="1"/>
    <col min="5" max="5" width="8.125" style="408" customWidth="1"/>
    <col min="6" max="6" width="8.625" style="408" customWidth="1"/>
    <col min="7" max="7" width="3.625" style="408" customWidth="1"/>
    <col min="8" max="8" width="5.875" style="408" customWidth="1"/>
    <col min="9" max="13" width="8.625" style="408" customWidth="1"/>
    <col min="14" max="14" width="3.625" style="505" customWidth="1"/>
    <col min="15" max="15" width="14.375" style="408" customWidth="1"/>
    <col min="16" max="16" width="9" style="408"/>
    <col min="17" max="19" width="9.625" style="408" bestFit="1" customWidth="1"/>
    <col min="20" max="23" width="9" style="408"/>
    <col min="24" max="26" width="9" style="410"/>
    <col min="27" max="27" width="9" style="411"/>
    <col min="28" max="28" width="9" style="408"/>
    <col min="29" max="29" width="5.5" style="408" customWidth="1"/>
    <col min="30" max="16384" width="9" style="408"/>
  </cols>
  <sheetData>
    <row r="1" spans="1:29" ht="21.75" customHeight="1">
      <c r="A1" s="407" t="s">
        <v>575</v>
      </c>
      <c r="L1" s="1504" t="s">
        <v>576</v>
      </c>
      <c r="M1" s="1505"/>
      <c r="N1" s="409"/>
    </row>
    <row r="2" spans="1:29" ht="21.75" customHeight="1">
      <c r="A2" s="1506" t="s">
        <v>577</v>
      </c>
      <c r="B2" s="1506"/>
      <c r="C2" s="1507">
        <f>P8</f>
        <v>0</v>
      </c>
      <c r="D2" s="1508"/>
      <c r="E2" s="408" t="s">
        <v>578</v>
      </c>
      <c r="F2" s="412"/>
      <c r="G2" s="1509">
        <f>P15+IF(P14=1,0,0.05)</f>
        <v>0.05</v>
      </c>
      <c r="H2" s="1510"/>
      <c r="I2" s="408" t="str">
        <f>"％（"&amp;IF(P13=1,"固定）","変動）")</f>
        <v>％（変動）</v>
      </c>
      <c r="J2" s="413"/>
      <c r="L2" s="409"/>
      <c r="M2" s="414"/>
      <c r="N2" s="409"/>
      <c r="O2" s="1511" t="s">
        <v>579</v>
      </c>
      <c r="P2" s="1512"/>
      <c r="Q2" s="1512"/>
      <c r="R2" s="1512"/>
      <c r="S2" s="1512"/>
      <c r="T2" s="1512"/>
      <c r="U2" s="1512"/>
      <c r="V2" s="1512"/>
      <c r="W2" s="1513"/>
    </row>
    <row r="3" spans="1:29">
      <c r="M3" s="412" t="s">
        <v>580</v>
      </c>
      <c r="N3" s="415"/>
    </row>
    <row r="4" spans="1:29" s="419" customFormat="1" ht="27" customHeight="1">
      <c r="A4" s="1501" t="s">
        <v>581</v>
      </c>
      <c r="B4" s="1460" t="s">
        <v>582</v>
      </c>
      <c r="C4" s="1514"/>
      <c r="D4" s="1514"/>
      <c r="E4" s="1514"/>
      <c r="F4" s="1514"/>
      <c r="G4" s="1514"/>
      <c r="H4" s="1515"/>
      <c r="I4" s="1514" t="s">
        <v>583</v>
      </c>
      <c r="J4" s="1514"/>
      <c r="K4" s="1514"/>
      <c r="L4" s="1514"/>
      <c r="M4" s="1516"/>
      <c r="N4" s="416"/>
      <c r="O4" s="408"/>
      <c r="P4" s="408"/>
      <c r="Q4" s="408"/>
      <c r="R4" s="408"/>
      <c r="S4" s="408"/>
      <c r="T4" s="408"/>
      <c r="U4" s="408"/>
      <c r="V4" s="408"/>
      <c r="W4" s="408"/>
      <c r="X4" s="417"/>
      <c r="Y4" s="417"/>
      <c r="Z4" s="417"/>
      <c r="AA4" s="418"/>
    </row>
    <row r="5" spans="1:29" ht="16.5" customHeight="1">
      <c r="A5" s="1502"/>
      <c r="B5" s="1517" t="s">
        <v>584</v>
      </c>
      <c r="C5" s="1517"/>
      <c r="D5" s="1517"/>
      <c r="E5" s="420" t="s">
        <v>585</v>
      </c>
      <c r="F5" s="1452" t="s">
        <v>586</v>
      </c>
      <c r="G5" s="1452" t="s">
        <v>587</v>
      </c>
      <c r="H5" s="1490"/>
      <c r="I5" s="1495"/>
      <c r="J5" s="1498"/>
      <c r="K5" s="1498"/>
      <c r="L5" s="1498"/>
      <c r="M5" s="1501" t="s">
        <v>588</v>
      </c>
      <c r="N5" s="421"/>
      <c r="O5" s="422"/>
      <c r="P5" s="1479"/>
      <c r="Q5" s="1479"/>
    </row>
    <row r="6" spans="1:29" ht="9" customHeight="1">
      <c r="A6" s="1502"/>
      <c r="B6" s="1480" t="s">
        <v>589</v>
      </c>
      <c r="C6" s="423"/>
      <c r="D6" s="424"/>
      <c r="E6" s="1482" t="s">
        <v>590</v>
      </c>
      <c r="F6" s="1518"/>
      <c r="G6" s="1491"/>
      <c r="H6" s="1492"/>
      <c r="I6" s="1496"/>
      <c r="J6" s="1499"/>
      <c r="K6" s="1499"/>
      <c r="L6" s="1499"/>
      <c r="M6" s="1502"/>
      <c r="N6" s="421"/>
      <c r="O6" s="1485"/>
      <c r="P6" s="1479"/>
      <c r="Q6" s="1479"/>
    </row>
    <row r="7" spans="1:29" ht="13.5" customHeight="1">
      <c r="A7" s="1502"/>
      <c r="B7" s="1480"/>
      <c r="C7" s="425" t="s">
        <v>591</v>
      </c>
      <c r="D7" s="426" t="s">
        <v>592</v>
      </c>
      <c r="E7" s="1483"/>
      <c r="F7" s="1518"/>
      <c r="G7" s="1491"/>
      <c r="H7" s="1492"/>
      <c r="I7" s="1496"/>
      <c r="J7" s="1499"/>
      <c r="K7" s="1499"/>
      <c r="L7" s="1499"/>
      <c r="M7" s="1502"/>
      <c r="N7" s="421"/>
      <c r="O7" s="1486"/>
      <c r="P7" s="1487"/>
      <c r="Q7" s="1487"/>
    </row>
    <row r="8" spans="1:29" ht="35.25" customHeight="1">
      <c r="A8" s="1503"/>
      <c r="B8" s="1481"/>
      <c r="C8" s="427" t="s">
        <v>593</v>
      </c>
      <c r="D8" s="427" t="s">
        <v>593</v>
      </c>
      <c r="E8" s="1484"/>
      <c r="F8" s="1456"/>
      <c r="G8" s="1493"/>
      <c r="H8" s="1494"/>
      <c r="I8" s="1497"/>
      <c r="J8" s="1500"/>
      <c r="K8" s="1500"/>
      <c r="L8" s="1500"/>
      <c r="M8" s="1503"/>
      <c r="N8" s="428"/>
      <c r="O8" s="429" t="s">
        <v>594</v>
      </c>
      <c r="P8" s="1488">
        <v>0</v>
      </c>
      <c r="Q8" s="1489"/>
      <c r="R8" s="430" t="s">
        <v>595</v>
      </c>
      <c r="AC8" s="431" t="s">
        <v>596</v>
      </c>
    </row>
    <row r="9" spans="1:29" s="419" customFormat="1" ht="18.75" customHeight="1">
      <c r="A9" s="432">
        <f>IF(F9&gt;0,1,0)</f>
        <v>0</v>
      </c>
      <c r="B9" s="433">
        <f t="shared" ref="B9:B72" si="0">SUM(C9:D9)</f>
        <v>0</v>
      </c>
      <c r="C9" s="434">
        <f>IF($P$11&gt;0,IF($Y$11=0,Y9,0),0)</f>
        <v>0</v>
      </c>
      <c r="D9" s="435">
        <f>IF($P$11&gt;0,IF($Y$11=0,Y10,0),0)</f>
        <v>0</v>
      </c>
      <c r="E9" s="436">
        <f>ROUND((P$9*G$2/100)/12,0)+ROUND((P$10*(G$2-P$15)/100)/12,0)</f>
        <v>0</v>
      </c>
      <c r="F9" s="437">
        <f t="shared" ref="F9:F72" si="1">B9+E9</f>
        <v>0</v>
      </c>
      <c r="G9" s="1464" t="s">
        <v>597</v>
      </c>
      <c r="H9" s="1465"/>
      <c r="I9" s="438"/>
      <c r="J9" s="439"/>
      <c r="K9" s="439"/>
      <c r="L9" s="439"/>
      <c r="M9" s="440">
        <f t="shared" ref="M9:M72" si="2">SUM(I9:L9)</f>
        <v>0</v>
      </c>
      <c r="N9" s="441"/>
      <c r="O9" s="442" t="s">
        <v>598</v>
      </c>
      <c r="P9" s="1468">
        <f>P8-P10</f>
        <v>0</v>
      </c>
      <c r="Q9" s="1469"/>
      <c r="R9" s="443" t="s">
        <v>599</v>
      </c>
      <c r="X9" s="431" t="s">
        <v>600</v>
      </c>
      <c r="Y9" s="417" t="e">
        <f>P9-AA9*($P$11*12-$Y$11)+AA9</f>
        <v>#DIV/0!</v>
      </c>
      <c r="Z9" s="431" t="s">
        <v>601</v>
      </c>
      <c r="AA9" s="417" t="e">
        <f>ROUNDDOWN(P9/($P$11*12-$Y$11),0)</f>
        <v>#DIV/0!</v>
      </c>
      <c r="AC9" s="418">
        <v>1</v>
      </c>
    </row>
    <row r="10" spans="1:29" s="419" customFormat="1" ht="18.75" customHeight="1">
      <c r="A10" s="444">
        <f t="shared" ref="A10:A73" si="3">IF(F10&gt;0,A9+1,0)</f>
        <v>0</v>
      </c>
      <c r="B10" s="445">
        <f t="shared" si="0"/>
        <v>0</v>
      </c>
      <c r="C10" s="446">
        <f t="shared" ref="C10:C44" si="4">IF($P$11&gt;0,IF($Y$11&gt;AC9,0,IF($Y$11=AC9,$Y$9,IF($Y$11&lt;AC9,$AA$9,0))),0)</f>
        <v>0</v>
      </c>
      <c r="D10" s="447">
        <f t="shared" ref="D10:D44" si="5">IF($P$11&gt;0,IF($Y$11&gt;AC9,0,IF($Y$11=AC9,$Y$10,IF($Y$11&lt;AC9,$AA$10,0))),0)</f>
        <v>0</v>
      </c>
      <c r="E10" s="448">
        <f>ROUND(((P$9-SUM(C$9:C9))*G$2/100)/12,0)+ROUND(((P$10-SUM(D$9:D9))*(G$2-P$15)/100)/12,0)</f>
        <v>0</v>
      </c>
      <c r="F10" s="449">
        <f t="shared" si="1"/>
        <v>0</v>
      </c>
      <c r="G10" s="1466"/>
      <c r="H10" s="1467"/>
      <c r="I10" s="450"/>
      <c r="J10" s="450"/>
      <c r="K10" s="450"/>
      <c r="L10" s="450"/>
      <c r="M10" s="451">
        <f t="shared" si="2"/>
        <v>0</v>
      </c>
      <c r="N10" s="452"/>
      <c r="O10" s="453" t="s">
        <v>602</v>
      </c>
      <c r="P10" s="1470"/>
      <c r="Q10" s="1471"/>
      <c r="R10" s="430" t="s">
        <v>603</v>
      </c>
      <c r="X10" s="431" t="s">
        <v>604</v>
      </c>
      <c r="Y10" s="417" t="e">
        <f>P10-AA10*($P$11*12-$Y$11)+AA10</f>
        <v>#DIV/0!</v>
      </c>
      <c r="Z10" s="431" t="s">
        <v>605</v>
      </c>
      <c r="AA10" s="417" t="e">
        <f>ROUNDDOWN(P10/($P$11*12-$Y$11),0)</f>
        <v>#DIV/0!</v>
      </c>
      <c r="AC10" s="418">
        <v>2</v>
      </c>
    </row>
    <row r="11" spans="1:29" s="419" customFormat="1" ht="18.75" customHeight="1">
      <c r="A11" s="444">
        <f t="shared" si="3"/>
        <v>0</v>
      </c>
      <c r="B11" s="445">
        <f t="shared" si="0"/>
        <v>0</v>
      </c>
      <c r="C11" s="446">
        <f t="shared" si="4"/>
        <v>0</v>
      </c>
      <c r="D11" s="447">
        <f t="shared" si="5"/>
        <v>0</v>
      </c>
      <c r="E11" s="448">
        <f>ROUND(((P$9-SUM(C$9:C10))*G$2/100)/12,0)+ROUND(((P$10-SUM(D$9:D10))*(G$2-P$15)/100)/12,0)</f>
        <v>0</v>
      </c>
      <c r="F11" s="449">
        <f t="shared" si="1"/>
        <v>0</v>
      </c>
      <c r="G11" s="1466"/>
      <c r="H11" s="1467"/>
      <c r="I11" s="450"/>
      <c r="J11" s="450"/>
      <c r="K11" s="450"/>
      <c r="L11" s="450"/>
      <c r="M11" s="451">
        <f t="shared" si="2"/>
        <v>0</v>
      </c>
      <c r="N11" s="452"/>
      <c r="O11" s="454" t="s">
        <v>606</v>
      </c>
      <c r="P11" s="1472"/>
      <c r="Q11" s="1473"/>
      <c r="R11" s="430" t="s">
        <v>607</v>
      </c>
      <c r="X11" s="417" t="s">
        <v>596</v>
      </c>
      <c r="Y11" s="417">
        <f>IF(P12&gt;0,ROUNDUP((P12)-1,0),0)</f>
        <v>0</v>
      </c>
      <c r="Z11" s="417"/>
      <c r="AA11" s="418"/>
      <c r="AC11" s="418">
        <v>3</v>
      </c>
    </row>
    <row r="12" spans="1:29" s="419" customFormat="1" ht="18.75" customHeight="1">
      <c r="A12" s="444">
        <f t="shared" si="3"/>
        <v>0</v>
      </c>
      <c r="B12" s="445">
        <f t="shared" si="0"/>
        <v>0</v>
      </c>
      <c r="C12" s="446">
        <f t="shared" si="4"/>
        <v>0</v>
      </c>
      <c r="D12" s="447">
        <f t="shared" si="5"/>
        <v>0</v>
      </c>
      <c r="E12" s="448">
        <f>ROUND(((P$9-SUM(C$9:C11))*G$2/100)/12,0)+ROUND(((P$10-SUM(D$9:D11))*(G$2-P$15)/100)/12,0)</f>
        <v>0</v>
      </c>
      <c r="F12" s="449">
        <f t="shared" si="1"/>
        <v>0</v>
      </c>
      <c r="G12" s="1466"/>
      <c r="H12" s="1467"/>
      <c r="I12" s="450"/>
      <c r="J12" s="450"/>
      <c r="K12" s="450"/>
      <c r="L12" s="450"/>
      <c r="M12" s="451">
        <f t="shared" si="2"/>
        <v>0</v>
      </c>
      <c r="N12" s="452"/>
      <c r="O12" s="454" t="s">
        <v>608</v>
      </c>
      <c r="P12" s="1472"/>
      <c r="Q12" s="1473"/>
      <c r="R12" s="430" t="s">
        <v>609</v>
      </c>
      <c r="X12" s="417"/>
      <c r="Y12" s="455"/>
      <c r="Z12" s="417"/>
      <c r="AA12" s="418"/>
      <c r="AC12" s="418">
        <v>4</v>
      </c>
    </row>
    <row r="13" spans="1:29" s="419" customFormat="1" ht="18.75" customHeight="1">
      <c r="A13" s="444">
        <f t="shared" si="3"/>
        <v>0</v>
      </c>
      <c r="B13" s="445">
        <f t="shared" si="0"/>
        <v>0</v>
      </c>
      <c r="C13" s="446">
        <f t="shared" si="4"/>
        <v>0</v>
      </c>
      <c r="D13" s="447">
        <f t="shared" si="5"/>
        <v>0</v>
      </c>
      <c r="E13" s="448">
        <f>ROUND(((P$9-SUM(C$9:C12))*G$2/100)/12,0)+ROUND(((P$10-SUM(D$9:D12))*(G$2-P$15)/100)/12,0)</f>
        <v>0</v>
      </c>
      <c r="F13" s="449">
        <f t="shared" si="1"/>
        <v>0</v>
      </c>
      <c r="G13" s="1466"/>
      <c r="H13" s="1467"/>
      <c r="I13" s="450"/>
      <c r="J13" s="450"/>
      <c r="K13" s="450"/>
      <c r="L13" s="450"/>
      <c r="M13" s="451">
        <f t="shared" si="2"/>
        <v>0</v>
      </c>
      <c r="N13" s="456"/>
      <c r="O13" s="454" t="s">
        <v>610</v>
      </c>
      <c r="P13" s="1472"/>
      <c r="Q13" s="1473"/>
      <c r="R13" s="430" t="s">
        <v>611</v>
      </c>
      <c r="X13" s="417"/>
      <c r="Y13" s="417">
        <v>1</v>
      </c>
      <c r="Z13" s="417">
        <v>2</v>
      </c>
      <c r="AA13" s="418"/>
      <c r="AC13" s="418">
        <v>5</v>
      </c>
    </row>
    <row r="14" spans="1:29" s="419" customFormat="1" ht="18.75" customHeight="1">
      <c r="A14" s="444">
        <f t="shared" si="3"/>
        <v>0</v>
      </c>
      <c r="B14" s="445">
        <f t="shared" si="0"/>
        <v>0</v>
      </c>
      <c r="C14" s="446">
        <f t="shared" si="4"/>
        <v>0</v>
      </c>
      <c r="D14" s="447">
        <f t="shared" si="5"/>
        <v>0</v>
      </c>
      <c r="E14" s="448">
        <f>ROUND(((P$9-SUM(C$9:C13))*G$2/100)/12,0)+ROUND(((P$10-SUM(D$9:D13))*(G$2-P$15)/100)/12,0)</f>
        <v>0</v>
      </c>
      <c r="F14" s="449">
        <f t="shared" si="1"/>
        <v>0</v>
      </c>
      <c r="G14" s="1466"/>
      <c r="H14" s="1467"/>
      <c r="I14" s="450"/>
      <c r="J14" s="450"/>
      <c r="K14" s="450"/>
      <c r="L14" s="450"/>
      <c r="M14" s="451">
        <f t="shared" si="2"/>
        <v>0</v>
      </c>
      <c r="N14" s="452"/>
      <c r="O14" s="454" t="s">
        <v>612</v>
      </c>
      <c r="P14" s="1474"/>
      <c r="Q14" s="1475"/>
      <c r="R14" s="430" t="s">
        <v>613</v>
      </c>
      <c r="X14" s="417"/>
      <c r="Y14" s="417"/>
      <c r="Z14" s="417"/>
      <c r="AA14" s="418"/>
      <c r="AC14" s="418">
        <v>6</v>
      </c>
    </row>
    <row r="15" spans="1:29" s="419" customFormat="1" ht="18.75" customHeight="1">
      <c r="A15" s="444">
        <f t="shared" si="3"/>
        <v>0</v>
      </c>
      <c r="B15" s="445">
        <f t="shared" si="0"/>
        <v>0</v>
      </c>
      <c r="C15" s="446">
        <f t="shared" si="4"/>
        <v>0</v>
      </c>
      <c r="D15" s="447">
        <f t="shared" si="5"/>
        <v>0</v>
      </c>
      <c r="E15" s="448">
        <f>ROUND(((P$9-SUM(C$9:C14))*G$2/100)/12,0)+ROUND(((P$10-SUM(D$9:D14))*(G$2-P$15)/100)/12,0)</f>
        <v>0</v>
      </c>
      <c r="F15" s="449">
        <f t="shared" si="1"/>
        <v>0</v>
      </c>
      <c r="G15" s="1466"/>
      <c r="H15" s="1467"/>
      <c r="I15" s="450"/>
      <c r="J15" s="450"/>
      <c r="K15" s="450"/>
      <c r="L15" s="450"/>
      <c r="M15" s="451">
        <f t="shared" si="2"/>
        <v>0</v>
      </c>
      <c r="N15" s="457"/>
      <c r="O15" s="458" t="s">
        <v>614</v>
      </c>
      <c r="P15" s="1476"/>
      <c r="Q15" s="1476"/>
      <c r="R15" s="430" t="s">
        <v>615</v>
      </c>
      <c r="X15" s="417"/>
      <c r="Y15" s="417"/>
      <c r="Z15" s="417"/>
      <c r="AA15" s="418"/>
      <c r="AC15" s="418">
        <v>7</v>
      </c>
    </row>
    <row r="16" spans="1:29" s="419" customFormat="1" ht="18.75" customHeight="1">
      <c r="A16" s="444">
        <f t="shared" si="3"/>
        <v>0</v>
      </c>
      <c r="B16" s="445">
        <f t="shared" si="0"/>
        <v>0</v>
      </c>
      <c r="C16" s="446">
        <f t="shared" si="4"/>
        <v>0</v>
      </c>
      <c r="D16" s="447">
        <f t="shared" si="5"/>
        <v>0</v>
      </c>
      <c r="E16" s="448">
        <f>ROUND(((P$9-SUM(C$9:C15))*G$2/100)/12,0)+ROUND(((P$10-SUM(D$9:D15))*(G$2-P$15)/100)/12,0)</f>
        <v>0</v>
      </c>
      <c r="F16" s="449">
        <f t="shared" si="1"/>
        <v>0</v>
      </c>
      <c r="G16" s="1466"/>
      <c r="H16" s="1467"/>
      <c r="I16" s="450"/>
      <c r="J16" s="450"/>
      <c r="K16" s="450"/>
      <c r="L16" s="450"/>
      <c r="M16" s="451">
        <f t="shared" si="2"/>
        <v>0</v>
      </c>
      <c r="N16" s="457"/>
      <c r="O16" s="1477"/>
      <c r="P16" s="1478"/>
      <c r="Q16" s="1478"/>
      <c r="R16" s="1478"/>
      <c r="X16" s="417"/>
      <c r="Y16" s="417"/>
      <c r="Z16" s="417"/>
      <c r="AA16" s="418"/>
      <c r="AC16" s="418">
        <v>8</v>
      </c>
    </row>
    <row r="17" spans="1:29" s="419" customFormat="1" ht="18.75" customHeight="1">
      <c r="A17" s="444">
        <f t="shared" si="3"/>
        <v>0</v>
      </c>
      <c r="B17" s="445">
        <f t="shared" si="0"/>
        <v>0</v>
      </c>
      <c r="C17" s="446">
        <f t="shared" si="4"/>
        <v>0</v>
      </c>
      <c r="D17" s="447">
        <f t="shared" si="5"/>
        <v>0</v>
      </c>
      <c r="E17" s="448">
        <f>ROUND(((P$9-SUM(C$9:C16))*G$2/100)/12,0)+ROUND(((P$10-SUM(D$9:D16))*(G$2-P$15)/100)/12,0)</f>
        <v>0</v>
      </c>
      <c r="F17" s="449">
        <f t="shared" si="1"/>
        <v>0</v>
      </c>
      <c r="G17" s="1466"/>
      <c r="H17" s="1467"/>
      <c r="I17" s="450"/>
      <c r="J17" s="450"/>
      <c r="K17" s="450"/>
      <c r="L17" s="450"/>
      <c r="M17" s="451">
        <f t="shared" si="2"/>
        <v>0</v>
      </c>
      <c r="N17" s="457"/>
      <c r="O17" s="1478"/>
      <c r="P17" s="1478"/>
      <c r="Q17" s="1478"/>
      <c r="R17" s="1478"/>
      <c r="X17" s="417"/>
      <c r="Y17" s="417"/>
      <c r="Z17" s="417"/>
      <c r="AA17" s="418"/>
      <c r="AC17" s="418">
        <v>9</v>
      </c>
    </row>
    <row r="18" spans="1:29" s="419" customFormat="1" ht="18.75" customHeight="1">
      <c r="A18" s="444">
        <f t="shared" si="3"/>
        <v>0</v>
      </c>
      <c r="B18" s="445">
        <f t="shared" si="0"/>
        <v>0</v>
      </c>
      <c r="C18" s="446">
        <f t="shared" si="4"/>
        <v>0</v>
      </c>
      <c r="D18" s="447">
        <f t="shared" si="5"/>
        <v>0</v>
      </c>
      <c r="E18" s="448">
        <f>ROUND(((P$9-SUM(C$9:C17))*G$2/100)/12,0)+ROUND(((P$10-SUM(D$9:D17))*(G$2-P$15)/100)/12,0)</f>
        <v>0</v>
      </c>
      <c r="F18" s="449">
        <f t="shared" si="1"/>
        <v>0</v>
      </c>
      <c r="G18" s="459" t="s">
        <v>589</v>
      </c>
      <c r="H18" s="460">
        <f>SUM(F9:F20)</f>
        <v>0</v>
      </c>
      <c r="I18" s="450"/>
      <c r="J18" s="450"/>
      <c r="K18" s="450"/>
      <c r="L18" s="450"/>
      <c r="M18" s="451">
        <f t="shared" si="2"/>
        <v>0</v>
      </c>
      <c r="N18" s="457"/>
      <c r="O18" s="1478"/>
      <c r="P18" s="1478"/>
      <c r="Q18" s="1478"/>
      <c r="R18" s="1478"/>
      <c r="X18" s="417"/>
      <c r="Y18" s="417"/>
      <c r="Z18" s="417"/>
      <c r="AA18" s="418"/>
      <c r="AC18" s="418">
        <v>10</v>
      </c>
    </row>
    <row r="19" spans="1:29" s="419" customFormat="1" ht="18.75" customHeight="1">
      <c r="A19" s="444">
        <f t="shared" si="3"/>
        <v>0</v>
      </c>
      <c r="B19" s="445">
        <f t="shared" si="0"/>
        <v>0</v>
      </c>
      <c r="C19" s="446">
        <f t="shared" si="4"/>
        <v>0</v>
      </c>
      <c r="D19" s="447">
        <f t="shared" si="5"/>
        <v>0</v>
      </c>
      <c r="E19" s="448">
        <f>ROUND(((P$9-SUM(C$9:C18))*G$2/100)/12,0)+ROUND(((P$10-SUM(D$9:D18))*(G$2-P$15)/100)/12,0)</f>
        <v>0</v>
      </c>
      <c r="F19" s="449">
        <f t="shared" si="1"/>
        <v>0</v>
      </c>
      <c r="G19" s="461" t="s">
        <v>616</v>
      </c>
      <c r="H19" s="462">
        <f>SUM(B9:B20)</f>
        <v>0</v>
      </c>
      <c r="I19" s="450"/>
      <c r="J19" s="450"/>
      <c r="K19" s="450"/>
      <c r="L19" s="450"/>
      <c r="M19" s="451">
        <f t="shared" si="2"/>
        <v>0</v>
      </c>
      <c r="N19" s="457"/>
      <c r="O19" s="463" t="s">
        <v>617</v>
      </c>
      <c r="P19" s="464" t="s">
        <v>618</v>
      </c>
      <c r="Q19" s="464" t="s">
        <v>619</v>
      </c>
      <c r="R19" s="464" t="s">
        <v>620</v>
      </c>
      <c r="S19" s="464" t="s">
        <v>621</v>
      </c>
      <c r="T19" s="464" t="s">
        <v>622</v>
      </c>
      <c r="V19" s="417"/>
      <c r="X19" s="417"/>
      <c r="Y19" s="417"/>
      <c r="Z19" s="417"/>
      <c r="AA19" s="418"/>
      <c r="AC19" s="418">
        <v>11</v>
      </c>
    </row>
    <row r="20" spans="1:29" s="419" customFormat="1" ht="18.75" customHeight="1">
      <c r="A20" s="465">
        <f t="shared" si="3"/>
        <v>0</v>
      </c>
      <c r="B20" s="466">
        <f t="shared" si="0"/>
        <v>0</v>
      </c>
      <c r="C20" s="467">
        <f t="shared" si="4"/>
        <v>0</v>
      </c>
      <c r="D20" s="468">
        <f t="shared" si="5"/>
        <v>0</v>
      </c>
      <c r="E20" s="469">
        <f>ROUND(((P$9-SUM(C$9:C19))*G$2/100)/12,0)+ROUND(((P$10-SUM(D$9:D19))*(G$2-P$15)/100)/12,0)</f>
        <v>0</v>
      </c>
      <c r="F20" s="470">
        <f t="shared" si="1"/>
        <v>0</v>
      </c>
      <c r="G20" s="471" t="s">
        <v>623</v>
      </c>
      <c r="H20" s="472">
        <f>SUM(E9:E20)</f>
        <v>0</v>
      </c>
      <c r="I20" s="473"/>
      <c r="J20" s="473"/>
      <c r="K20" s="473"/>
      <c r="L20" s="473"/>
      <c r="M20" s="474">
        <f t="shared" si="2"/>
        <v>0</v>
      </c>
      <c r="N20" s="457"/>
      <c r="O20" s="475" t="str">
        <f>IF(Q20=$O$24,"最多","")</f>
        <v>最多</v>
      </c>
      <c r="P20" s="475" t="s">
        <v>624</v>
      </c>
      <c r="Q20" s="476">
        <f>SUM(R20:S20)</f>
        <v>0</v>
      </c>
      <c r="R20" s="476">
        <f>H19</f>
        <v>0</v>
      </c>
      <c r="S20" s="476">
        <f>H20</f>
        <v>0</v>
      </c>
      <c r="T20" s="599" t="s">
        <v>733</v>
      </c>
      <c r="U20" s="477"/>
      <c r="V20" s="478"/>
      <c r="X20" s="417"/>
      <c r="Y20" s="417"/>
      <c r="Z20" s="417"/>
      <c r="AA20" s="418"/>
      <c r="AC20" s="418">
        <v>12</v>
      </c>
    </row>
    <row r="21" spans="1:29" s="419" customFormat="1" ht="18.75" customHeight="1">
      <c r="A21" s="432">
        <f t="shared" si="3"/>
        <v>0</v>
      </c>
      <c r="B21" s="433">
        <f t="shared" si="0"/>
        <v>0</v>
      </c>
      <c r="C21" s="434">
        <f t="shared" si="4"/>
        <v>0</v>
      </c>
      <c r="D21" s="435">
        <f t="shared" si="5"/>
        <v>0</v>
      </c>
      <c r="E21" s="479">
        <f>ROUND(((P$9-SUM(C$9:C20))*G$2/100)/12,0)+ROUND(((P$10-SUM(D$9:D20))*(G$2-P$15)/100)/12,0)</f>
        <v>0</v>
      </c>
      <c r="F21" s="437">
        <f t="shared" si="1"/>
        <v>0</v>
      </c>
      <c r="G21" s="1464" t="s">
        <v>625</v>
      </c>
      <c r="H21" s="1465"/>
      <c r="I21" s="438"/>
      <c r="J21" s="438"/>
      <c r="K21" s="438"/>
      <c r="L21" s="438"/>
      <c r="M21" s="440">
        <f t="shared" si="2"/>
        <v>0</v>
      </c>
      <c r="N21" s="457"/>
      <c r="O21" s="475" t="str">
        <f>IF(Q21=$O$24,"最多","")</f>
        <v>最多</v>
      </c>
      <c r="P21" s="475" t="s">
        <v>626</v>
      </c>
      <c r="Q21" s="476">
        <f>SUM(R21:S21)</f>
        <v>0</v>
      </c>
      <c r="R21" s="476">
        <f>H31</f>
        <v>0</v>
      </c>
      <c r="S21" s="476">
        <f>H32</f>
        <v>0</v>
      </c>
      <c r="T21" s="599" t="s">
        <v>769</v>
      </c>
      <c r="U21" s="477"/>
      <c r="V21" s="480"/>
      <c r="X21" s="417"/>
      <c r="Y21" s="417"/>
      <c r="Z21" s="417"/>
      <c r="AA21" s="418"/>
      <c r="AC21" s="418">
        <v>13</v>
      </c>
    </row>
    <row r="22" spans="1:29" s="419" customFormat="1" ht="18.75" customHeight="1">
      <c r="A22" s="444">
        <f t="shared" si="3"/>
        <v>0</v>
      </c>
      <c r="B22" s="445">
        <f t="shared" si="0"/>
        <v>0</v>
      </c>
      <c r="C22" s="446">
        <f t="shared" si="4"/>
        <v>0</v>
      </c>
      <c r="D22" s="447">
        <f t="shared" si="5"/>
        <v>0</v>
      </c>
      <c r="E22" s="448">
        <f>ROUND(((P$9-SUM(C$9:C21))*G$2/100)/12,0)+ROUND(((P$10-SUM(D$9:D21))*(G$2-P$15)/100)/12,0)</f>
        <v>0</v>
      </c>
      <c r="F22" s="449">
        <f t="shared" si="1"/>
        <v>0</v>
      </c>
      <c r="G22" s="1466"/>
      <c r="H22" s="1467"/>
      <c r="I22" s="450"/>
      <c r="J22" s="450"/>
      <c r="K22" s="450"/>
      <c r="L22" s="450"/>
      <c r="M22" s="451">
        <f t="shared" si="2"/>
        <v>0</v>
      </c>
      <c r="N22" s="457"/>
      <c r="O22" s="475" t="str">
        <f>IF(Q22=$O$24,"最多","")</f>
        <v>最多</v>
      </c>
      <c r="P22" s="475" t="s">
        <v>627</v>
      </c>
      <c r="Q22" s="476">
        <f>SUM(R22:S22)</f>
        <v>0</v>
      </c>
      <c r="R22" s="476">
        <f>H43</f>
        <v>0</v>
      </c>
      <c r="S22" s="476">
        <f>H44</f>
        <v>0</v>
      </c>
      <c r="T22" s="599" t="s">
        <v>770</v>
      </c>
      <c r="U22" s="477"/>
      <c r="V22" s="480"/>
      <c r="X22" s="417"/>
      <c r="Y22" s="417"/>
      <c r="Z22" s="417"/>
      <c r="AA22" s="418"/>
      <c r="AC22" s="418">
        <v>14</v>
      </c>
    </row>
    <row r="23" spans="1:29" s="419" customFormat="1" ht="18.75" customHeight="1">
      <c r="A23" s="444">
        <f t="shared" si="3"/>
        <v>0</v>
      </c>
      <c r="B23" s="445">
        <f t="shared" si="0"/>
        <v>0</v>
      </c>
      <c r="C23" s="446">
        <f t="shared" si="4"/>
        <v>0</v>
      </c>
      <c r="D23" s="447">
        <f t="shared" si="5"/>
        <v>0</v>
      </c>
      <c r="E23" s="448">
        <f>ROUND(((P$9-SUM(C$9:C22))*G$2/100)/12,0)+ROUND(((P$10-SUM(D$9:D22))*(G$2-P$15)/100)/12,0)</f>
        <v>0</v>
      </c>
      <c r="F23" s="449">
        <f t="shared" si="1"/>
        <v>0</v>
      </c>
      <c r="G23" s="1466"/>
      <c r="H23" s="1467"/>
      <c r="I23" s="450"/>
      <c r="J23" s="450"/>
      <c r="K23" s="450"/>
      <c r="L23" s="450"/>
      <c r="M23" s="451">
        <f t="shared" si="2"/>
        <v>0</v>
      </c>
      <c r="N23" s="457"/>
      <c r="O23" s="475" t="str">
        <f>IF(Q23=$O$24,"最多","")</f>
        <v>最多</v>
      </c>
      <c r="P23" s="475" t="s">
        <v>628</v>
      </c>
      <c r="Q23" s="476">
        <f>SUM(R23:S23)</f>
        <v>0</v>
      </c>
      <c r="R23" s="476">
        <f>H55</f>
        <v>0</v>
      </c>
      <c r="S23" s="476">
        <f>H56</f>
        <v>0</v>
      </c>
      <c r="T23" s="599" t="s">
        <v>771</v>
      </c>
      <c r="U23" s="477"/>
      <c r="V23" s="480"/>
      <c r="X23" s="417"/>
      <c r="Y23" s="417"/>
      <c r="Z23" s="417"/>
      <c r="AA23" s="418"/>
      <c r="AC23" s="418">
        <v>15</v>
      </c>
    </row>
    <row r="24" spans="1:29" s="419" customFormat="1" ht="18.75" customHeight="1">
      <c r="A24" s="444">
        <f t="shared" si="3"/>
        <v>0</v>
      </c>
      <c r="B24" s="445">
        <f t="shared" si="0"/>
        <v>0</v>
      </c>
      <c r="C24" s="446">
        <f t="shared" si="4"/>
        <v>0</v>
      </c>
      <c r="D24" s="447">
        <f t="shared" si="5"/>
        <v>0</v>
      </c>
      <c r="E24" s="448">
        <f>ROUND(((P$9-SUM(C$9:C23))*G$2/100)/12,0)+ROUND(((P$10-SUM(D$9:D23))*(G$2-P$15)/100)/12,0)</f>
        <v>0</v>
      </c>
      <c r="F24" s="449">
        <f t="shared" si="1"/>
        <v>0</v>
      </c>
      <c r="G24" s="1466"/>
      <c r="H24" s="1467"/>
      <c r="I24" s="450"/>
      <c r="J24" s="450"/>
      <c r="K24" s="450"/>
      <c r="L24" s="450"/>
      <c r="M24" s="451">
        <f t="shared" si="2"/>
        <v>0</v>
      </c>
      <c r="N24" s="457"/>
      <c r="O24" s="481">
        <f>MAX(Q20:Q23)</f>
        <v>0</v>
      </c>
      <c r="P24" s="482"/>
      <c r="Q24" s="483"/>
      <c r="R24" s="484"/>
      <c r="S24" s="485"/>
      <c r="V24" s="486"/>
      <c r="X24" s="417"/>
      <c r="Y24" s="417"/>
      <c r="Z24" s="417"/>
      <c r="AA24" s="418"/>
      <c r="AC24" s="418">
        <v>16</v>
      </c>
    </row>
    <row r="25" spans="1:29" s="419" customFormat="1" ht="18.75" customHeight="1">
      <c r="A25" s="444">
        <f t="shared" si="3"/>
        <v>0</v>
      </c>
      <c r="B25" s="445">
        <f t="shared" si="0"/>
        <v>0</v>
      </c>
      <c r="C25" s="446">
        <f t="shared" si="4"/>
        <v>0</v>
      </c>
      <c r="D25" s="447">
        <f t="shared" si="5"/>
        <v>0</v>
      </c>
      <c r="E25" s="448">
        <f>ROUND(((P$9-SUM(C$9:C24))*G$2/100)/12,0)+ROUND(((P$10-SUM(D$9:D24))*(G$2-P$15)/100)/12,0)</f>
        <v>0</v>
      </c>
      <c r="F25" s="449">
        <f t="shared" si="1"/>
        <v>0</v>
      </c>
      <c r="G25" s="1466"/>
      <c r="H25" s="1467"/>
      <c r="I25" s="450"/>
      <c r="J25" s="450"/>
      <c r="K25" s="450"/>
      <c r="L25" s="450"/>
      <c r="M25" s="451">
        <f t="shared" si="2"/>
        <v>0</v>
      </c>
      <c r="N25" s="457"/>
      <c r="O25" s="487"/>
      <c r="P25" s="488" t="s">
        <v>629</v>
      </c>
      <c r="Q25" s="489">
        <f>VLOOKUP("最多",O20:S23,5,TRUE)</f>
        <v>0</v>
      </c>
      <c r="R25" s="487"/>
      <c r="S25" s="487"/>
      <c r="V25" s="486"/>
      <c r="X25" s="417"/>
      <c r="Y25" s="417"/>
      <c r="Z25" s="417"/>
      <c r="AA25" s="418"/>
      <c r="AC25" s="418">
        <v>17</v>
      </c>
    </row>
    <row r="26" spans="1:29" s="419" customFormat="1" ht="18.75" customHeight="1">
      <c r="A26" s="444">
        <f t="shared" si="3"/>
        <v>0</v>
      </c>
      <c r="B26" s="445">
        <f t="shared" si="0"/>
        <v>0</v>
      </c>
      <c r="C26" s="446">
        <f t="shared" si="4"/>
        <v>0</v>
      </c>
      <c r="D26" s="447">
        <f t="shared" si="5"/>
        <v>0</v>
      </c>
      <c r="E26" s="448">
        <f>ROUND(((P$9-SUM(C$9:C25))*G$2/100)/12,0)+ROUND(((P$10-SUM(D$9:D25))*(G$2-P$15)/100)/12,0)</f>
        <v>0</v>
      </c>
      <c r="F26" s="449">
        <f t="shared" si="1"/>
        <v>0</v>
      </c>
      <c r="G26" s="1466"/>
      <c r="H26" s="1467"/>
      <c r="I26" s="450"/>
      <c r="J26" s="450"/>
      <c r="K26" s="450"/>
      <c r="L26" s="450"/>
      <c r="M26" s="451">
        <f t="shared" si="2"/>
        <v>0</v>
      </c>
      <c r="N26" s="457"/>
      <c r="O26" s="487"/>
      <c r="P26" s="488" t="s">
        <v>630</v>
      </c>
      <c r="Q26" s="489">
        <f>VLOOKUP("最多",O20:S23,4,TRUE)</f>
        <v>0</v>
      </c>
      <c r="R26" s="487"/>
      <c r="S26" s="487"/>
      <c r="X26" s="417"/>
      <c r="Y26" s="417"/>
      <c r="Z26" s="417"/>
      <c r="AA26" s="418"/>
      <c r="AC26" s="418">
        <v>18</v>
      </c>
    </row>
    <row r="27" spans="1:29" s="419" customFormat="1" ht="18.75" customHeight="1">
      <c r="A27" s="444">
        <f t="shared" si="3"/>
        <v>0</v>
      </c>
      <c r="B27" s="445">
        <f t="shared" si="0"/>
        <v>0</v>
      </c>
      <c r="C27" s="446">
        <f t="shared" si="4"/>
        <v>0</v>
      </c>
      <c r="D27" s="447">
        <f t="shared" si="5"/>
        <v>0</v>
      </c>
      <c r="E27" s="448">
        <f>ROUND(((P$9-SUM(C$9:C26))*G$2/100)/12,0)+ROUND(((P$10-SUM(D$9:D26))*(G$2-P$15)/100)/12,0)</f>
        <v>0</v>
      </c>
      <c r="F27" s="449">
        <f t="shared" si="1"/>
        <v>0</v>
      </c>
      <c r="G27" s="1466"/>
      <c r="H27" s="1467"/>
      <c r="I27" s="450"/>
      <c r="J27" s="450"/>
      <c r="K27" s="450"/>
      <c r="L27" s="450"/>
      <c r="M27" s="451">
        <f t="shared" si="2"/>
        <v>0</v>
      </c>
      <c r="N27" s="457"/>
      <c r="P27" s="419" t="s">
        <v>631</v>
      </c>
      <c r="Q27" s="490" t="str">
        <f>IFERROR(Q26/P8,"")</f>
        <v/>
      </c>
      <c r="X27" s="417"/>
      <c r="Y27" s="417"/>
      <c r="Z27" s="417"/>
      <c r="AA27" s="418"/>
      <c r="AC27" s="418">
        <v>19</v>
      </c>
    </row>
    <row r="28" spans="1:29" s="419" customFormat="1" ht="18.75" customHeight="1">
      <c r="A28" s="444">
        <f t="shared" si="3"/>
        <v>0</v>
      </c>
      <c r="B28" s="445">
        <f t="shared" si="0"/>
        <v>0</v>
      </c>
      <c r="C28" s="446">
        <f t="shared" si="4"/>
        <v>0</v>
      </c>
      <c r="D28" s="447">
        <f t="shared" si="5"/>
        <v>0</v>
      </c>
      <c r="E28" s="448">
        <f>ROUND(((P$9-SUM(C$9:C27))*G$2/100)/12,0)+ROUND(((P$10-SUM(D$9:D27))*(G$2-P$15)/100)/12,0)</f>
        <v>0</v>
      </c>
      <c r="F28" s="449">
        <f t="shared" si="1"/>
        <v>0</v>
      </c>
      <c r="G28" s="1466"/>
      <c r="H28" s="1467"/>
      <c r="I28" s="450"/>
      <c r="J28" s="450"/>
      <c r="K28" s="450"/>
      <c r="L28" s="450"/>
      <c r="M28" s="451">
        <f t="shared" si="2"/>
        <v>0</v>
      </c>
      <c r="N28" s="457"/>
      <c r="P28" s="419" t="s">
        <v>632</v>
      </c>
      <c r="Q28" s="490" t="str">
        <f>IFERROR(Q25/P8,"")</f>
        <v/>
      </c>
      <c r="X28" s="417"/>
      <c r="Y28" s="417"/>
      <c r="Z28" s="417"/>
      <c r="AA28" s="418"/>
      <c r="AC28" s="418">
        <v>20</v>
      </c>
    </row>
    <row r="29" spans="1:29" s="419" customFormat="1" ht="18.75" customHeight="1">
      <c r="A29" s="444">
        <f t="shared" si="3"/>
        <v>0</v>
      </c>
      <c r="B29" s="445">
        <f t="shared" si="0"/>
        <v>0</v>
      </c>
      <c r="C29" s="446">
        <f t="shared" si="4"/>
        <v>0</v>
      </c>
      <c r="D29" s="447">
        <f t="shared" si="5"/>
        <v>0</v>
      </c>
      <c r="E29" s="448">
        <f>ROUND(((P$9-SUM(C$9:C28))*G$2/100)/12,0)+ROUND(((P$10-SUM(D$9:D28))*(G$2-P$15)/100)/12,0)</f>
        <v>0</v>
      </c>
      <c r="F29" s="449">
        <f t="shared" si="1"/>
        <v>0</v>
      </c>
      <c r="G29" s="1466"/>
      <c r="H29" s="1467"/>
      <c r="I29" s="450"/>
      <c r="J29" s="450"/>
      <c r="K29" s="450"/>
      <c r="L29" s="450"/>
      <c r="M29" s="451">
        <f t="shared" si="2"/>
        <v>0</v>
      </c>
      <c r="N29" s="457"/>
      <c r="P29" s="491" t="s">
        <v>589</v>
      </c>
      <c r="Q29" s="492">
        <f>IFERROR(SUM(Q27:Q28),"")</f>
        <v>0</v>
      </c>
      <c r="X29" s="417"/>
      <c r="Y29" s="417"/>
      <c r="Z29" s="417"/>
      <c r="AA29" s="418"/>
      <c r="AC29" s="418">
        <v>21</v>
      </c>
    </row>
    <row r="30" spans="1:29" s="419" customFormat="1" ht="18.75" customHeight="1">
      <c r="A30" s="444">
        <f t="shared" si="3"/>
        <v>0</v>
      </c>
      <c r="B30" s="445">
        <f t="shared" si="0"/>
        <v>0</v>
      </c>
      <c r="C30" s="446">
        <f t="shared" si="4"/>
        <v>0</v>
      </c>
      <c r="D30" s="447">
        <f t="shared" si="5"/>
        <v>0</v>
      </c>
      <c r="E30" s="448">
        <f>ROUND(((P$9-SUM(C$9:C29))*G$2/100)/12,0)+ROUND(((P$10-SUM(D$9:D29))*(G$2-P$15)/100)/12,0)</f>
        <v>0</v>
      </c>
      <c r="F30" s="449">
        <f t="shared" si="1"/>
        <v>0</v>
      </c>
      <c r="G30" s="459" t="s">
        <v>589</v>
      </c>
      <c r="H30" s="460">
        <f>SUM(F21:F32)</f>
        <v>0</v>
      </c>
      <c r="I30" s="450"/>
      <c r="J30" s="450"/>
      <c r="K30" s="450"/>
      <c r="L30" s="450"/>
      <c r="M30" s="451">
        <f t="shared" si="2"/>
        <v>0</v>
      </c>
      <c r="N30" s="457"/>
      <c r="X30" s="417"/>
      <c r="Y30" s="417"/>
      <c r="Z30" s="417"/>
      <c r="AA30" s="418"/>
      <c r="AC30" s="418">
        <v>22</v>
      </c>
    </row>
    <row r="31" spans="1:29" s="419" customFormat="1" ht="18.75" customHeight="1">
      <c r="A31" s="444">
        <f t="shared" si="3"/>
        <v>0</v>
      </c>
      <c r="B31" s="445">
        <f t="shared" si="0"/>
        <v>0</v>
      </c>
      <c r="C31" s="446">
        <f t="shared" si="4"/>
        <v>0</v>
      </c>
      <c r="D31" s="447">
        <f t="shared" si="5"/>
        <v>0</v>
      </c>
      <c r="E31" s="448">
        <f>ROUND(((P$9-SUM(C$9:C30))*G$2/100)/12,0)+ROUND(((P$10-SUM(D$9:D30))*(G$2-P$15)/100)/12,0)</f>
        <v>0</v>
      </c>
      <c r="F31" s="449">
        <f t="shared" si="1"/>
        <v>0</v>
      </c>
      <c r="G31" s="461" t="s">
        <v>616</v>
      </c>
      <c r="H31" s="462">
        <f>SUM(B21:B32)</f>
        <v>0</v>
      </c>
      <c r="I31" s="450"/>
      <c r="J31" s="450"/>
      <c r="K31" s="450"/>
      <c r="L31" s="450"/>
      <c r="M31" s="451">
        <f t="shared" si="2"/>
        <v>0</v>
      </c>
      <c r="N31" s="457"/>
      <c r="X31" s="417"/>
      <c r="Y31" s="417"/>
      <c r="Z31" s="417"/>
      <c r="AA31" s="418"/>
      <c r="AC31" s="418">
        <v>23</v>
      </c>
    </row>
    <row r="32" spans="1:29" s="419" customFormat="1" ht="18.75" customHeight="1">
      <c r="A32" s="465">
        <f t="shared" si="3"/>
        <v>0</v>
      </c>
      <c r="B32" s="466">
        <f t="shared" si="0"/>
        <v>0</v>
      </c>
      <c r="C32" s="467">
        <f t="shared" si="4"/>
        <v>0</v>
      </c>
      <c r="D32" s="468">
        <f t="shared" si="5"/>
        <v>0</v>
      </c>
      <c r="E32" s="469">
        <f>ROUND(((P$9-SUM(C$9:C31))*G$2/100)/12,0)+ROUND(((P$10-SUM(D$9:D31))*(G$2-P$15)/100)/12,0)</f>
        <v>0</v>
      </c>
      <c r="F32" s="470">
        <f t="shared" si="1"/>
        <v>0</v>
      </c>
      <c r="G32" s="471" t="s">
        <v>623</v>
      </c>
      <c r="H32" s="472">
        <f>SUM(E21:E32)</f>
        <v>0</v>
      </c>
      <c r="I32" s="473"/>
      <c r="J32" s="473"/>
      <c r="K32" s="473"/>
      <c r="L32" s="473"/>
      <c r="M32" s="474">
        <f t="shared" si="2"/>
        <v>0</v>
      </c>
      <c r="N32" s="457"/>
      <c r="X32" s="417"/>
      <c r="Y32" s="417"/>
      <c r="Z32" s="417"/>
      <c r="AA32" s="418"/>
      <c r="AC32" s="418">
        <v>24</v>
      </c>
    </row>
    <row r="33" spans="1:29" s="419" customFormat="1" ht="18.75" customHeight="1">
      <c r="A33" s="432">
        <f t="shared" si="3"/>
        <v>0</v>
      </c>
      <c r="B33" s="433">
        <f t="shared" si="0"/>
        <v>0</v>
      </c>
      <c r="C33" s="434">
        <f t="shared" si="4"/>
        <v>0</v>
      </c>
      <c r="D33" s="435">
        <f t="shared" si="5"/>
        <v>0</v>
      </c>
      <c r="E33" s="479">
        <f>ROUND(((P$9-SUM(C$9:C32))*G$2/100)/12,0)+ROUND(((P$10-SUM(D$9:D32))*(G$2-P$15)/100)/12,0)</f>
        <v>0</v>
      </c>
      <c r="F33" s="437">
        <f t="shared" si="1"/>
        <v>0</v>
      </c>
      <c r="G33" s="1464" t="s">
        <v>633</v>
      </c>
      <c r="H33" s="1465"/>
      <c r="I33" s="438"/>
      <c r="J33" s="438"/>
      <c r="K33" s="438"/>
      <c r="L33" s="438"/>
      <c r="M33" s="440">
        <f t="shared" si="2"/>
        <v>0</v>
      </c>
      <c r="N33" s="457"/>
      <c r="X33" s="417"/>
      <c r="Y33" s="417"/>
      <c r="Z33" s="417"/>
      <c r="AA33" s="418"/>
      <c r="AC33" s="418">
        <v>25</v>
      </c>
    </row>
    <row r="34" spans="1:29" s="419" customFormat="1" ht="18.75" customHeight="1">
      <c r="A34" s="444">
        <f t="shared" si="3"/>
        <v>0</v>
      </c>
      <c r="B34" s="445">
        <f t="shared" si="0"/>
        <v>0</v>
      </c>
      <c r="C34" s="446">
        <f t="shared" si="4"/>
        <v>0</v>
      </c>
      <c r="D34" s="447">
        <f t="shared" si="5"/>
        <v>0</v>
      </c>
      <c r="E34" s="448">
        <f>ROUND(((P$9-SUM(C$9:C33))*G$2/100)/12,0)+ROUND(((P$10-SUM(D$9:D33))*(G$2-P$15)/100)/12,0)</f>
        <v>0</v>
      </c>
      <c r="F34" s="449">
        <f t="shared" si="1"/>
        <v>0</v>
      </c>
      <c r="G34" s="1466"/>
      <c r="H34" s="1467"/>
      <c r="I34" s="450"/>
      <c r="J34" s="450"/>
      <c r="K34" s="450"/>
      <c r="L34" s="450"/>
      <c r="M34" s="451">
        <f t="shared" si="2"/>
        <v>0</v>
      </c>
      <c r="N34" s="457"/>
      <c r="X34" s="417"/>
      <c r="Y34" s="417"/>
      <c r="Z34" s="417"/>
      <c r="AA34" s="418"/>
      <c r="AC34" s="418">
        <v>26</v>
      </c>
    </row>
    <row r="35" spans="1:29" s="419" customFormat="1" ht="18.75" customHeight="1">
      <c r="A35" s="444">
        <f t="shared" si="3"/>
        <v>0</v>
      </c>
      <c r="B35" s="445">
        <f t="shared" si="0"/>
        <v>0</v>
      </c>
      <c r="C35" s="446">
        <f t="shared" si="4"/>
        <v>0</v>
      </c>
      <c r="D35" s="447">
        <f t="shared" si="5"/>
        <v>0</v>
      </c>
      <c r="E35" s="448">
        <f>ROUND(((P$9-SUM(C$9:C34))*G$2/100)/12,0)+ROUND(((P$10-SUM(D$9:D34))*(G$2-P$15)/100)/12,0)</f>
        <v>0</v>
      </c>
      <c r="F35" s="449">
        <f t="shared" si="1"/>
        <v>0</v>
      </c>
      <c r="G35" s="1466"/>
      <c r="H35" s="1467"/>
      <c r="I35" s="450"/>
      <c r="J35" s="450"/>
      <c r="K35" s="450"/>
      <c r="L35" s="450"/>
      <c r="M35" s="451">
        <f t="shared" si="2"/>
        <v>0</v>
      </c>
      <c r="N35" s="457"/>
      <c r="X35" s="417"/>
      <c r="Y35" s="417"/>
      <c r="Z35" s="417"/>
      <c r="AA35" s="418"/>
      <c r="AC35" s="418">
        <v>27</v>
      </c>
    </row>
    <row r="36" spans="1:29" s="419" customFormat="1" ht="18.75" customHeight="1">
      <c r="A36" s="444">
        <f t="shared" si="3"/>
        <v>0</v>
      </c>
      <c r="B36" s="445">
        <f t="shared" si="0"/>
        <v>0</v>
      </c>
      <c r="C36" s="446">
        <f t="shared" si="4"/>
        <v>0</v>
      </c>
      <c r="D36" s="447">
        <f t="shared" si="5"/>
        <v>0</v>
      </c>
      <c r="E36" s="448">
        <f>ROUND(((P$9-SUM(C$9:C35))*G$2/100)/12,0)+ROUND(((P$10-SUM(D$9:D35))*(G$2-P$15)/100)/12,0)</f>
        <v>0</v>
      </c>
      <c r="F36" s="449">
        <f t="shared" si="1"/>
        <v>0</v>
      </c>
      <c r="G36" s="1466"/>
      <c r="H36" s="1467"/>
      <c r="I36" s="450"/>
      <c r="J36" s="450"/>
      <c r="K36" s="450"/>
      <c r="L36" s="450"/>
      <c r="M36" s="451">
        <f t="shared" si="2"/>
        <v>0</v>
      </c>
      <c r="N36" s="493"/>
      <c r="X36" s="417"/>
      <c r="Y36" s="417"/>
      <c r="Z36" s="417"/>
      <c r="AA36" s="418"/>
      <c r="AC36" s="418">
        <v>28</v>
      </c>
    </row>
    <row r="37" spans="1:29" s="419" customFormat="1" ht="18.75" customHeight="1">
      <c r="A37" s="444">
        <f t="shared" si="3"/>
        <v>0</v>
      </c>
      <c r="B37" s="445">
        <f t="shared" si="0"/>
        <v>0</v>
      </c>
      <c r="C37" s="446">
        <f t="shared" si="4"/>
        <v>0</v>
      </c>
      <c r="D37" s="447">
        <f t="shared" si="5"/>
        <v>0</v>
      </c>
      <c r="E37" s="448">
        <f>ROUND(((P$9-SUM(C$9:C36))*G$2/100)/12,0)+ROUND(((P$10-SUM(D$9:D36))*(G$2-P$15)/100)/12,0)</f>
        <v>0</v>
      </c>
      <c r="F37" s="449">
        <f t="shared" si="1"/>
        <v>0</v>
      </c>
      <c r="G37" s="1466"/>
      <c r="H37" s="1467"/>
      <c r="I37" s="450"/>
      <c r="J37" s="450"/>
      <c r="K37" s="450"/>
      <c r="L37" s="450"/>
      <c r="M37" s="451">
        <f t="shared" si="2"/>
        <v>0</v>
      </c>
      <c r="N37" s="457"/>
      <c r="X37" s="417"/>
      <c r="Y37" s="417"/>
      <c r="Z37" s="417"/>
      <c r="AA37" s="418"/>
      <c r="AC37" s="418">
        <v>29</v>
      </c>
    </row>
    <row r="38" spans="1:29" s="419" customFormat="1" ht="18.75" customHeight="1">
      <c r="A38" s="444">
        <f t="shared" si="3"/>
        <v>0</v>
      </c>
      <c r="B38" s="445">
        <f t="shared" si="0"/>
        <v>0</v>
      </c>
      <c r="C38" s="446">
        <f t="shared" si="4"/>
        <v>0</v>
      </c>
      <c r="D38" s="447">
        <f t="shared" si="5"/>
        <v>0</v>
      </c>
      <c r="E38" s="448">
        <f>ROUND(((P$9-SUM(C$9:C37))*G$2/100)/12,0)+ROUND(((P$10-SUM(D$9:D37))*(G$2-P$15)/100)/12,0)</f>
        <v>0</v>
      </c>
      <c r="F38" s="449">
        <f t="shared" si="1"/>
        <v>0</v>
      </c>
      <c r="G38" s="1466"/>
      <c r="H38" s="1467"/>
      <c r="I38" s="450"/>
      <c r="J38" s="450"/>
      <c r="K38" s="450"/>
      <c r="L38" s="450"/>
      <c r="M38" s="451">
        <f t="shared" si="2"/>
        <v>0</v>
      </c>
      <c r="N38" s="457"/>
      <c r="X38" s="417"/>
      <c r="Y38" s="417"/>
      <c r="Z38" s="417"/>
      <c r="AA38" s="418"/>
      <c r="AC38" s="418">
        <v>30</v>
      </c>
    </row>
    <row r="39" spans="1:29" s="419" customFormat="1" ht="18.75" customHeight="1">
      <c r="A39" s="444">
        <f t="shared" si="3"/>
        <v>0</v>
      </c>
      <c r="B39" s="445">
        <f t="shared" si="0"/>
        <v>0</v>
      </c>
      <c r="C39" s="446">
        <f t="shared" si="4"/>
        <v>0</v>
      </c>
      <c r="D39" s="447">
        <f t="shared" si="5"/>
        <v>0</v>
      </c>
      <c r="E39" s="448">
        <f>ROUND(((P$9-SUM(C$9:C38))*G$2/100)/12,0)+ROUND(((P$10-SUM(D$9:D38))*(G$2-P$15)/100)/12,0)</f>
        <v>0</v>
      </c>
      <c r="F39" s="449">
        <f t="shared" si="1"/>
        <v>0</v>
      </c>
      <c r="G39" s="1466"/>
      <c r="H39" s="1467"/>
      <c r="I39" s="450"/>
      <c r="J39" s="450"/>
      <c r="K39" s="450"/>
      <c r="L39" s="450"/>
      <c r="M39" s="451">
        <f t="shared" si="2"/>
        <v>0</v>
      </c>
      <c r="N39" s="457"/>
      <c r="X39" s="417"/>
      <c r="Y39" s="417"/>
      <c r="Z39" s="417"/>
      <c r="AA39" s="418"/>
      <c r="AC39" s="418">
        <v>31</v>
      </c>
    </row>
    <row r="40" spans="1:29" s="419" customFormat="1" ht="18.75" customHeight="1">
      <c r="A40" s="444">
        <f t="shared" si="3"/>
        <v>0</v>
      </c>
      <c r="B40" s="445">
        <f t="shared" si="0"/>
        <v>0</v>
      </c>
      <c r="C40" s="446">
        <f t="shared" si="4"/>
        <v>0</v>
      </c>
      <c r="D40" s="447">
        <f t="shared" si="5"/>
        <v>0</v>
      </c>
      <c r="E40" s="448">
        <f>ROUND(((P$9-SUM(C$9:C39))*G$2/100)/12,0)+ROUND(((P$10-SUM(D$9:D39))*(G$2-P$15)/100)/12,0)</f>
        <v>0</v>
      </c>
      <c r="F40" s="449">
        <f t="shared" si="1"/>
        <v>0</v>
      </c>
      <c r="G40" s="1466"/>
      <c r="H40" s="1467"/>
      <c r="I40" s="450"/>
      <c r="J40" s="450"/>
      <c r="K40" s="450"/>
      <c r="L40" s="450"/>
      <c r="M40" s="451">
        <f t="shared" si="2"/>
        <v>0</v>
      </c>
      <c r="N40" s="457"/>
      <c r="X40" s="417"/>
      <c r="Y40" s="417"/>
      <c r="Z40" s="417"/>
      <c r="AA40" s="418"/>
      <c r="AC40" s="418">
        <v>32</v>
      </c>
    </row>
    <row r="41" spans="1:29" s="419" customFormat="1" ht="18.75" customHeight="1">
      <c r="A41" s="444">
        <f t="shared" si="3"/>
        <v>0</v>
      </c>
      <c r="B41" s="445">
        <f t="shared" si="0"/>
        <v>0</v>
      </c>
      <c r="C41" s="446">
        <f t="shared" si="4"/>
        <v>0</v>
      </c>
      <c r="D41" s="447">
        <f t="shared" si="5"/>
        <v>0</v>
      </c>
      <c r="E41" s="448">
        <f>ROUND(((P$9-SUM(C$9:C40))*G$2/100)/12,0)+ROUND(((P$10-SUM(D$9:D40))*(G$2-P$15)/100)/12,0)</f>
        <v>0</v>
      </c>
      <c r="F41" s="449">
        <f t="shared" si="1"/>
        <v>0</v>
      </c>
      <c r="G41" s="1466"/>
      <c r="H41" s="1467"/>
      <c r="I41" s="450"/>
      <c r="J41" s="450"/>
      <c r="K41" s="450"/>
      <c r="L41" s="450"/>
      <c r="M41" s="451">
        <f t="shared" si="2"/>
        <v>0</v>
      </c>
      <c r="N41" s="457"/>
      <c r="X41" s="417"/>
      <c r="Y41" s="417"/>
      <c r="Z41" s="417"/>
      <c r="AA41" s="418"/>
      <c r="AC41" s="418">
        <v>33</v>
      </c>
    </row>
    <row r="42" spans="1:29" s="419" customFormat="1" ht="18.75" customHeight="1">
      <c r="A42" s="444">
        <f t="shared" si="3"/>
        <v>0</v>
      </c>
      <c r="B42" s="445">
        <f t="shared" si="0"/>
        <v>0</v>
      </c>
      <c r="C42" s="446">
        <f t="shared" si="4"/>
        <v>0</v>
      </c>
      <c r="D42" s="447">
        <f t="shared" si="5"/>
        <v>0</v>
      </c>
      <c r="E42" s="448">
        <f>ROUND(((P$9-SUM(C$9:C41))*G$2/100)/12,0)+ROUND(((P$10-SUM(D$9:D41))*(G$2-P$15)/100)/12,0)</f>
        <v>0</v>
      </c>
      <c r="F42" s="449">
        <f t="shared" si="1"/>
        <v>0</v>
      </c>
      <c r="G42" s="459" t="s">
        <v>589</v>
      </c>
      <c r="H42" s="460">
        <f>SUM(F33:F44)</f>
        <v>0</v>
      </c>
      <c r="I42" s="450"/>
      <c r="J42" s="450"/>
      <c r="K42" s="450"/>
      <c r="L42" s="450"/>
      <c r="M42" s="451">
        <f t="shared" si="2"/>
        <v>0</v>
      </c>
      <c r="N42" s="457"/>
      <c r="X42" s="417"/>
      <c r="Y42" s="417"/>
      <c r="Z42" s="417"/>
      <c r="AA42" s="418"/>
      <c r="AC42" s="418">
        <v>34</v>
      </c>
    </row>
    <row r="43" spans="1:29" s="419" customFormat="1" ht="18.75" customHeight="1">
      <c r="A43" s="444">
        <f t="shared" si="3"/>
        <v>0</v>
      </c>
      <c r="B43" s="445">
        <f t="shared" si="0"/>
        <v>0</v>
      </c>
      <c r="C43" s="446">
        <f t="shared" si="4"/>
        <v>0</v>
      </c>
      <c r="D43" s="447">
        <f t="shared" si="5"/>
        <v>0</v>
      </c>
      <c r="E43" s="448">
        <f>ROUND(((P$9-SUM(C$9:C42))*G$2/100)/12,0)+ROUND(((P$10-SUM(D$9:D42))*(G$2-P$15)/100)/12,0)</f>
        <v>0</v>
      </c>
      <c r="F43" s="449">
        <f t="shared" si="1"/>
        <v>0</v>
      </c>
      <c r="G43" s="461" t="s">
        <v>616</v>
      </c>
      <c r="H43" s="462">
        <f>SUM(B33:B44)</f>
        <v>0</v>
      </c>
      <c r="I43" s="450"/>
      <c r="J43" s="450"/>
      <c r="K43" s="450"/>
      <c r="L43" s="450"/>
      <c r="M43" s="451">
        <f t="shared" si="2"/>
        <v>0</v>
      </c>
      <c r="N43" s="457"/>
      <c r="X43" s="417"/>
      <c r="Y43" s="417"/>
      <c r="Z43" s="417"/>
      <c r="AA43" s="418"/>
      <c r="AC43" s="418">
        <v>35</v>
      </c>
    </row>
    <row r="44" spans="1:29" s="419" customFormat="1" ht="18.75" customHeight="1">
      <c r="A44" s="465">
        <f t="shared" si="3"/>
        <v>0</v>
      </c>
      <c r="B44" s="466">
        <f t="shared" si="0"/>
        <v>0</v>
      </c>
      <c r="C44" s="467">
        <f t="shared" si="4"/>
        <v>0</v>
      </c>
      <c r="D44" s="468">
        <f t="shared" si="5"/>
        <v>0</v>
      </c>
      <c r="E44" s="469">
        <f>ROUND(((P$9-SUM(C$9:C43))*G$2/100)/12,0)+ROUND(((P$10-SUM(D$9:D43))*(G$2-P$15)/100)/12,0)</f>
        <v>0</v>
      </c>
      <c r="F44" s="470">
        <f t="shared" si="1"/>
        <v>0</v>
      </c>
      <c r="G44" s="471" t="s">
        <v>623</v>
      </c>
      <c r="H44" s="472">
        <f>SUM(E33:E44)</f>
        <v>0</v>
      </c>
      <c r="I44" s="473"/>
      <c r="J44" s="473"/>
      <c r="K44" s="473"/>
      <c r="L44" s="473"/>
      <c r="M44" s="474">
        <f t="shared" si="2"/>
        <v>0</v>
      </c>
      <c r="N44" s="457"/>
      <c r="X44" s="417"/>
      <c r="Y44" s="417"/>
      <c r="Z44" s="417"/>
      <c r="AA44" s="418"/>
    </row>
    <row r="45" spans="1:29" s="419" customFormat="1" ht="18.75" customHeight="1">
      <c r="A45" s="432">
        <f t="shared" si="3"/>
        <v>0</v>
      </c>
      <c r="B45" s="433">
        <f t="shared" si="0"/>
        <v>0</v>
      </c>
      <c r="C45" s="434">
        <f>IF(($P$9-SUM($C$9:C44))&gt;0,$AA$9,0)</f>
        <v>0</v>
      </c>
      <c r="D45" s="435">
        <f>IF(($P$10-SUM($D$9:D44))&gt;0,$AA$10,0)</f>
        <v>0</v>
      </c>
      <c r="E45" s="479">
        <f>ROUND(((P$9-SUM(C$9:C44))*G$2/100)/12,0)+ROUND(((P$10-SUM(D$9:D44))*(G$2-P$15)/100)/12,0)</f>
        <v>0</v>
      </c>
      <c r="F45" s="437">
        <f t="shared" si="1"/>
        <v>0</v>
      </c>
      <c r="G45" s="1464" t="s">
        <v>634</v>
      </c>
      <c r="H45" s="1465"/>
      <c r="I45" s="438"/>
      <c r="J45" s="438"/>
      <c r="K45" s="438"/>
      <c r="L45" s="438"/>
      <c r="M45" s="440">
        <f t="shared" si="2"/>
        <v>0</v>
      </c>
      <c r="N45" s="457"/>
      <c r="X45" s="417"/>
      <c r="Y45" s="417"/>
      <c r="Z45" s="417"/>
      <c r="AA45" s="418"/>
    </row>
    <row r="46" spans="1:29" s="419" customFormat="1" ht="18.75" customHeight="1">
      <c r="A46" s="444">
        <f t="shared" si="3"/>
        <v>0</v>
      </c>
      <c r="B46" s="445">
        <f t="shared" si="0"/>
        <v>0</v>
      </c>
      <c r="C46" s="446">
        <f>IF(($P$9-SUM($C$9:C45))&gt;0,$AA$9,0)</f>
        <v>0</v>
      </c>
      <c r="D46" s="447">
        <f>IF(($P$10-SUM($D$9:D45))&gt;0,$AA$10,0)</f>
        <v>0</v>
      </c>
      <c r="E46" s="448">
        <f>ROUND(((P$9-SUM(C$9:C45))*G$2/100)/12,0)+ROUND(((P$10-SUM(D$9:D45))*(G$2-P$15)/100)/12,0)</f>
        <v>0</v>
      </c>
      <c r="F46" s="449">
        <f t="shared" si="1"/>
        <v>0</v>
      </c>
      <c r="G46" s="1466"/>
      <c r="H46" s="1467"/>
      <c r="I46" s="450"/>
      <c r="J46" s="450"/>
      <c r="K46" s="450"/>
      <c r="L46" s="450"/>
      <c r="M46" s="451">
        <f t="shared" si="2"/>
        <v>0</v>
      </c>
      <c r="N46" s="457"/>
      <c r="X46" s="417"/>
      <c r="Y46" s="417"/>
      <c r="Z46" s="417"/>
      <c r="AA46" s="418"/>
    </row>
    <row r="47" spans="1:29" s="419" customFormat="1" ht="18.75" customHeight="1">
      <c r="A47" s="444">
        <f t="shared" si="3"/>
        <v>0</v>
      </c>
      <c r="B47" s="445">
        <f t="shared" si="0"/>
        <v>0</v>
      </c>
      <c r="C47" s="446">
        <f>IF(($P$9-SUM($C$9:C46))&gt;0,$AA$9,0)</f>
        <v>0</v>
      </c>
      <c r="D47" s="447">
        <f>IF(($P$10-SUM($D$9:D46))&gt;0,$AA$10,0)</f>
        <v>0</v>
      </c>
      <c r="E47" s="448">
        <f>ROUND(((P$9-SUM(C$9:C46))*G$2/100)/12,0)+ROUND(((P$10-SUM(D$9:D46))*(G$2-P$15)/100)/12,0)</f>
        <v>0</v>
      </c>
      <c r="F47" s="449">
        <f t="shared" si="1"/>
        <v>0</v>
      </c>
      <c r="G47" s="1466"/>
      <c r="H47" s="1467"/>
      <c r="I47" s="450"/>
      <c r="J47" s="450"/>
      <c r="K47" s="450"/>
      <c r="L47" s="450"/>
      <c r="M47" s="451">
        <f t="shared" si="2"/>
        <v>0</v>
      </c>
      <c r="N47" s="457"/>
      <c r="X47" s="417"/>
      <c r="Y47" s="417"/>
      <c r="Z47" s="417"/>
      <c r="AA47" s="418"/>
    </row>
    <row r="48" spans="1:29" s="419" customFormat="1" ht="18.75" customHeight="1">
      <c r="A48" s="444">
        <f t="shared" si="3"/>
        <v>0</v>
      </c>
      <c r="B48" s="445">
        <f t="shared" si="0"/>
        <v>0</v>
      </c>
      <c r="C48" s="446">
        <f>IF(($P$9-SUM($C$9:C47))&gt;0,$AA$9,0)</f>
        <v>0</v>
      </c>
      <c r="D48" s="447">
        <f>IF(($P$10-SUM($D$9:D47))&gt;0,$AA$10,0)</f>
        <v>0</v>
      </c>
      <c r="E48" s="448">
        <f>ROUND(((P$9-SUM(C$9:C47))*G$2/100)/12,0)+ROUND(((P$10-SUM(D$9:D47))*(G$2-P$15)/100)/12,0)</f>
        <v>0</v>
      </c>
      <c r="F48" s="449">
        <f t="shared" si="1"/>
        <v>0</v>
      </c>
      <c r="G48" s="1466"/>
      <c r="H48" s="1467"/>
      <c r="I48" s="450"/>
      <c r="J48" s="450"/>
      <c r="K48" s="450"/>
      <c r="L48" s="450"/>
      <c r="M48" s="451">
        <f t="shared" si="2"/>
        <v>0</v>
      </c>
      <c r="N48" s="457"/>
      <c r="X48" s="417"/>
      <c r="Y48" s="417"/>
      <c r="Z48" s="417"/>
      <c r="AA48" s="418"/>
    </row>
    <row r="49" spans="1:27" s="419" customFormat="1" ht="18.75" customHeight="1">
      <c r="A49" s="444">
        <f t="shared" si="3"/>
        <v>0</v>
      </c>
      <c r="B49" s="445">
        <f t="shared" si="0"/>
        <v>0</v>
      </c>
      <c r="C49" s="446">
        <f>IF(($P$9-SUM($C$9:C48))&gt;0,$AA$9,0)</f>
        <v>0</v>
      </c>
      <c r="D49" s="447">
        <f>IF(($P$10-SUM($D$9:D48))&gt;0,$AA$10,0)</f>
        <v>0</v>
      </c>
      <c r="E49" s="448">
        <f>ROUND(((P$9-SUM(C$9:C48))*G$2/100)/12,0)+ROUND(((P$10-SUM(D$9:D48))*(G$2-P$15)/100)/12,0)</f>
        <v>0</v>
      </c>
      <c r="F49" s="449">
        <f t="shared" si="1"/>
        <v>0</v>
      </c>
      <c r="G49" s="1466"/>
      <c r="H49" s="1467"/>
      <c r="I49" s="450"/>
      <c r="J49" s="450"/>
      <c r="K49" s="450"/>
      <c r="L49" s="450"/>
      <c r="M49" s="451">
        <f t="shared" si="2"/>
        <v>0</v>
      </c>
      <c r="N49" s="457"/>
      <c r="X49" s="417"/>
      <c r="Y49" s="417"/>
      <c r="Z49" s="417"/>
      <c r="AA49" s="418"/>
    </row>
    <row r="50" spans="1:27" s="419" customFormat="1" ht="18.75" customHeight="1">
      <c r="A50" s="444">
        <f t="shared" si="3"/>
        <v>0</v>
      </c>
      <c r="B50" s="445">
        <f t="shared" si="0"/>
        <v>0</v>
      </c>
      <c r="C50" s="446">
        <f>IF(($P$9-SUM($C$9:C49))&gt;0,$AA$9,0)</f>
        <v>0</v>
      </c>
      <c r="D50" s="447">
        <f>IF(($P$10-SUM($D$9:D49))&gt;0,$AA$10,0)</f>
        <v>0</v>
      </c>
      <c r="E50" s="448">
        <f>ROUND(((P$9-SUM(C$9:C49))*G$2/100)/12,0)+ROUND(((P$10-SUM(D$9:D49))*(G$2-P$15)/100)/12,0)</f>
        <v>0</v>
      </c>
      <c r="F50" s="449">
        <f t="shared" si="1"/>
        <v>0</v>
      </c>
      <c r="G50" s="1466"/>
      <c r="H50" s="1467"/>
      <c r="I50" s="450"/>
      <c r="J50" s="450"/>
      <c r="K50" s="450"/>
      <c r="L50" s="450"/>
      <c r="M50" s="451">
        <f t="shared" si="2"/>
        <v>0</v>
      </c>
      <c r="N50" s="457"/>
      <c r="X50" s="417"/>
      <c r="Y50" s="417"/>
      <c r="Z50" s="417"/>
      <c r="AA50" s="418"/>
    </row>
    <row r="51" spans="1:27" s="419" customFormat="1" ht="18.75" customHeight="1">
      <c r="A51" s="444">
        <f t="shared" si="3"/>
        <v>0</v>
      </c>
      <c r="B51" s="445">
        <f t="shared" si="0"/>
        <v>0</v>
      </c>
      <c r="C51" s="446">
        <f>IF(($P$9-SUM($C$9:C50))&gt;0,$AA$9,0)</f>
        <v>0</v>
      </c>
      <c r="D51" s="447">
        <f>IF(($P$10-SUM($D$9:D50))&gt;0,$AA$10,0)</f>
        <v>0</v>
      </c>
      <c r="E51" s="448">
        <f>ROUND(((P$9-SUM(C$9:C50))*G$2/100)/12,0)+ROUND(((P$10-SUM(D$9:D50))*(G$2-P$15)/100)/12,0)</f>
        <v>0</v>
      </c>
      <c r="F51" s="449">
        <f t="shared" si="1"/>
        <v>0</v>
      </c>
      <c r="G51" s="1466"/>
      <c r="H51" s="1467"/>
      <c r="I51" s="450"/>
      <c r="J51" s="450"/>
      <c r="K51" s="450"/>
      <c r="L51" s="450"/>
      <c r="M51" s="451">
        <f t="shared" si="2"/>
        <v>0</v>
      </c>
      <c r="N51" s="457"/>
      <c r="X51" s="417"/>
      <c r="Y51" s="417"/>
      <c r="Z51" s="417"/>
      <c r="AA51" s="418"/>
    </row>
    <row r="52" spans="1:27" s="419" customFormat="1" ht="18.75" customHeight="1">
      <c r="A52" s="444">
        <f t="shared" si="3"/>
        <v>0</v>
      </c>
      <c r="B52" s="445">
        <f t="shared" si="0"/>
        <v>0</v>
      </c>
      <c r="C52" s="446">
        <f>IF(($P$9-SUM($C$9:C51))&gt;0,$AA$9,0)</f>
        <v>0</v>
      </c>
      <c r="D52" s="447">
        <f>IF(($P$10-SUM($D$9:D51))&gt;0,$AA$10,0)</f>
        <v>0</v>
      </c>
      <c r="E52" s="448">
        <f>ROUND(((P$9-SUM(C$9:C51))*G$2/100)/12,0)+ROUND(((P$10-SUM(D$9:D51))*(G$2-P$15)/100)/12,0)</f>
        <v>0</v>
      </c>
      <c r="F52" s="449">
        <f t="shared" si="1"/>
        <v>0</v>
      </c>
      <c r="G52" s="1466"/>
      <c r="H52" s="1467"/>
      <c r="I52" s="450"/>
      <c r="J52" s="450"/>
      <c r="K52" s="450"/>
      <c r="L52" s="450"/>
      <c r="M52" s="451">
        <f t="shared" si="2"/>
        <v>0</v>
      </c>
      <c r="N52" s="457"/>
      <c r="X52" s="417"/>
      <c r="Y52" s="417"/>
      <c r="Z52" s="417"/>
      <c r="AA52" s="418"/>
    </row>
    <row r="53" spans="1:27" s="419" customFormat="1" ht="18.75" customHeight="1">
      <c r="A53" s="444">
        <f t="shared" si="3"/>
        <v>0</v>
      </c>
      <c r="B53" s="445">
        <f t="shared" si="0"/>
        <v>0</v>
      </c>
      <c r="C53" s="446">
        <f>IF(($P$9-SUM($C$9:C52))&gt;0,$AA$9,0)</f>
        <v>0</v>
      </c>
      <c r="D53" s="447">
        <f>IF(($P$10-SUM($D$9:D52))&gt;0,$AA$10,0)</f>
        <v>0</v>
      </c>
      <c r="E53" s="448">
        <f>ROUND(((P$9-SUM(C$9:C52))*G$2/100)/12,0)+ROUND(((P$10-SUM(D$9:D52))*(G$2-P$15)/100)/12,0)</f>
        <v>0</v>
      </c>
      <c r="F53" s="449">
        <f t="shared" si="1"/>
        <v>0</v>
      </c>
      <c r="G53" s="1466"/>
      <c r="H53" s="1467"/>
      <c r="I53" s="450"/>
      <c r="J53" s="450"/>
      <c r="K53" s="450"/>
      <c r="L53" s="450"/>
      <c r="M53" s="451">
        <f t="shared" si="2"/>
        <v>0</v>
      </c>
      <c r="N53" s="457"/>
      <c r="X53" s="417"/>
      <c r="Y53" s="417"/>
      <c r="Z53" s="417"/>
      <c r="AA53" s="418"/>
    </row>
    <row r="54" spans="1:27" s="419" customFormat="1" ht="18.75" customHeight="1">
      <c r="A54" s="444">
        <f t="shared" si="3"/>
        <v>0</v>
      </c>
      <c r="B54" s="445">
        <f t="shared" si="0"/>
        <v>0</v>
      </c>
      <c r="C54" s="446">
        <f>IF(($P$9-SUM($C$9:C53))&gt;0,$AA$9,0)</f>
        <v>0</v>
      </c>
      <c r="D54" s="447">
        <f>IF(($P$10-SUM($D$9:D53))&gt;0,$AA$10,0)</f>
        <v>0</v>
      </c>
      <c r="E54" s="448">
        <f>ROUND(((P$9-SUM(C$9:C53))*G$2/100)/12,0)+ROUND(((P$10-SUM(D$9:D53))*(G$2-P$15)/100)/12,0)</f>
        <v>0</v>
      </c>
      <c r="F54" s="449">
        <f t="shared" si="1"/>
        <v>0</v>
      </c>
      <c r="G54" s="459" t="s">
        <v>589</v>
      </c>
      <c r="H54" s="460">
        <f>SUM(F45:F56)</f>
        <v>0</v>
      </c>
      <c r="I54" s="450"/>
      <c r="J54" s="450"/>
      <c r="K54" s="450"/>
      <c r="L54" s="450"/>
      <c r="M54" s="451">
        <f t="shared" si="2"/>
        <v>0</v>
      </c>
      <c r="N54" s="457"/>
      <c r="X54" s="417"/>
      <c r="Y54" s="417"/>
      <c r="Z54" s="417"/>
      <c r="AA54" s="418"/>
    </row>
    <row r="55" spans="1:27" s="419" customFormat="1" ht="18.75" customHeight="1">
      <c r="A55" s="444">
        <f t="shared" si="3"/>
        <v>0</v>
      </c>
      <c r="B55" s="445">
        <f t="shared" si="0"/>
        <v>0</v>
      </c>
      <c r="C55" s="446">
        <f>IF(($P$9-SUM($C$9:C54))&gt;0,$AA$9,0)</f>
        <v>0</v>
      </c>
      <c r="D55" s="447">
        <f>IF(($P$10-SUM($D$9:D54))&gt;0,$AA$10,0)</f>
        <v>0</v>
      </c>
      <c r="E55" s="448">
        <f>ROUND(((P$9-SUM(C$9:C54))*G$2/100)/12,0)+ROUND(((P$10-SUM(D$9:D54))*(G$2-P$15)/100)/12,0)</f>
        <v>0</v>
      </c>
      <c r="F55" s="449">
        <f t="shared" si="1"/>
        <v>0</v>
      </c>
      <c r="G55" s="461" t="s">
        <v>616</v>
      </c>
      <c r="H55" s="462">
        <f>SUM(B45:B56)</f>
        <v>0</v>
      </c>
      <c r="I55" s="450"/>
      <c r="J55" s="450"/>
      <c r="K55" s="450"/>
      <c r="L55" s="450"/>
      <c r="M55" s="451">
        <f t="shared" si="2"/>
        <v>0</v>
      </c>
      <c r="N55" s="457"/>
      <c r="X55" s="417"/>
      <c r="Y55" s="417"/>
      <c r="Z55" s="417"/>
      <c r="AA55" s="418"/>
    </row>
    <row r="56" spans="1:27" s="419" customFormat="1" ht="18.75" customHeight="1">
      <c r="A56" s="465">
        <f t="shared" si="3"/>
        <v>0</v>
      </c>
      <c r="B56" s="466">
        <f t="shared" si="0"/>
        <v>0</v>
      </c>
      <c r="C56" s="467">
        <f>IF(($P$9-SUM($C$9:C55))&gt;0,$AA$9,0)</f>
        <v>0</v>
      </c>
      <c r="D56" s="468">
        <f>IF(($P$10-SUM($D$9:D55))&gt;0,$AA$10,0)</f>
        <v>0</v>
      </c>
      <c r="E56" s="469">
        <f>ROUND(((P$9-SUM(C$9:C55))*G$2/100)/12,0)+ROUND(((P$10-SUM(D$9:D55))*(G$2-P$15)/100)/12,0)</f>
        <v>0</v>
      </c>
      <c r="F56" s="470">
        <f t="shared" si="1"/>
        <v>0</v>
      </c>
      <c r="G56" s="471" t="s">
        <v>623</v>
      </c>
      <c r="H56" s="472">
        <f>SUM(E45:E56)</f>
        <v>0</v>
      </c>
      <c r="I56" s="473"/>
      <c r="J56" s="473"/>
      <c r="K56" s="473"/>
      <c r="L56" s="473"/>
      <c r="M56" s="474">
        <f t="shared" si="2"/>
        <v>0</v>
      </c>
      <c r="N56" s="457"/>
      <c r="X56" s="417"/>
      <c r="Y56" s="417"/>
      <c r="Z56" s="417"/>
      <c r="AA56" s="418"/>
    </row>
    <row r="57" spans="1:27" s="419" customFormat="1" ht="18.75" customHeight="1">
      <c r="A57" s="432">
        <f t="shared" si="3"/>
        <v>0</v>
      </c>
      <c r="B57" s="433">
        <f t="shared" si="0"/>
        <v>0</v>
      </c>
      <c r="C57" s="434">
        <f>IF(($P$9-SUM($C$9:C56))&gt;0,$AA$9,0)</f>
        <v>0</v>
      </c>
      <c r="D57" s="435">
        <f>IF(($P$10-SUM($D$9:D56))&gt;0,$AA$10,0)</f>
        <v>0</v>
      </c>
      <c r="E57" s="479">
        <f>ROUND(((P$9-SUM(C$9:C56))*G$2/100)/12,0)+ROUND(((P$10-SUM(D$9:D56))*(G$2-P$15)/100)/12,0)</f>
        <v>0</v>
      </c>
      <c r="F57" s="437">
        <f t="shared" si="1"/>
        <v>0</v>
      </c>
      <c r="G57" s="1464" t="s">
        <v>635</v>
      </c>
      <c r="H57" s="1465"/>
      <c r="I57" s="438"/>
      <c r="J57" s="438"/>
      <c r="K57" s="438"/>
      <c r="L57" s="438"/>
      <c r="M57" s="440">
        <f t="shared" si="2"/>
        <v>0</v>
      </c>
      <c r="N57" s="457"/>
      <c r="X57" s="417"/>
      <c r="Y57" s="417"/>
      <c r="Z57" s="417"/>
      <c r="AA57" s="418"/>
    </row>
    <row r="58" spans="1:27" s="419" customFormat="1" ht="18.75" customHeight="1">
      <c r="A58" s="444">
        <f t="shared" si="3"/>
        <v>0</v>
      </c>
      <c r="B58" s="445">
        <f t="shared" si="0"/>
        <v>0</v>
      </c>
      <c r="C58" s="446">
        <f>IF(($P$9-SUM($C$9:C57))&gt;0,$AA$9,0)</f>
        <v>0</v>
      </c>
      <c r="D58" s="447">
        <f>IF(($P$10-SUM($D$9:D57))&gt;0,$AA$10,0)</f>
        <v>0</v>
      </c>
      <c r="E58" s="448">
        <f>ROUND(((P$9-SUM(C$9:C57))*G$2/100)/12,0)+ROUND(((P$10-SUM(D$9:D57))*(G$2-P$15)/100)/12,0)</f>
        <v>0</v>
      </c>
      <c r="F58" s="449">
        <f t="shared" si="1"/>
        <v>0</v>
      </c>
      <c r="G58" s="1466"/>
      <c r="H58" s="1467"/>
      <c r="I58" s="450"/>
      <c r="J58" s="450"/>
      <c r="K58" s="450"/>
      <c r="L58" s="450"/>
      <c r="M58" s="451">
        <f t="shared" si="2"/>
        <v>0</v>
      </c>
      <c r="N58" s="457"/>
      <c r="X58" s="417"/>
      <c r="Y58" s="417"/>
      <c r="Z58" s="417"/>
      <c r="AA58" s="418"/>
    </row>
    <row r="59" spans="1:27" s="419" customFormat="1" ht="18.75" customHeight="1">
      <c r="A59" s="444">
        <f t="shared" si="3"/>
        <v>0</v>
      </c>
      <c r="B59" s="445">
        <f t="shared" si="0"/>
        <v>0</v>
      </c>
      <c r="C59" s="446">
        <f>IF(($P$9-SUM($C$9:C58))&gt;0,$AA$9,0)</f>
        <v>0</v>
      </c>
      <c r="D59" s="447">
        <f>IF(($P$10-SUM($D$9:D58))&gt;0,$AA$10,0)</f>
        <v>0</v>
      </c>
      <c r="E59" s="448">
        <f>ROUND(((P$9-SUM(C$9:C58))*G$2/100)/12,0)+ROUND(((P$10-SUM(D$9:D58))*(G$2-P$15)/100)/12,0)</f>
        <v>0</v>
      </c>
      <c r="F59" s="449">
        <f t="shared" si="1"/>
        <v>0</v>
      </c>
      <c r="G59" s="1466"/>
      <c r="H59" s="1467"/>
      <c r="I59" s="450"/>
      <c r="J59" s="450"/>
      <c r="K59" s="450"/>
      <c r="L59" s="450"/>
      <c r="M59" s="451">
        <f t="shared" si="2"/>
        <v>0</v>
      </c>
      <c r="N59" s="457"/>
      <c r="X59" s="417"/>
      <c r="Y59" s="417"/>
      <c r="Z59" s="417"/>
      <c r="AA59" s="418"/>
    </row>
    <row r="60" spans="1:27" s="419" customFormat="1" ht="18.75" customHeight="1">
      <c r="A60" s="444">
        <f t="shared" si="3"/>
        <v>0</v>
      </c>
      <c r="B60" s="445">
        <f t="shared" si="0"/>
        <v>0</v>
      </c>
      <c r="C60" s="446">
        <f>IF(($P$9-SUM($C$9:C59))&gt;0,$AA$9,0)</f>
        <v>0</v>
      </c>
      <c r="D60" s="447">
        <f>IF(($P$10-SUM($D$9:D59))&gt;0,$AA$10,0)</f>
        <v>0</v>
      </c>
      <c r="E60" s="448">
        <f>ROUND(((P$9-SUM(C$9:C59))*G$2/100)/12,0)+ROUND(((P$10-SUM(D$9:D59))*(G$2-P$15)/100)/12,0)</f>
        <v>0</v>
      </c>
      <c r="F60" s="449">
        <f t="shared" si="1"/>
        <v>0</v>
      </c>
      <c r="G60" s="1466"/>
      <c r="H60" s="1467"/>
      <c r="I60" s="450"/>
      <c r="J60" s="450"/>
      <c r="K60" s="450"/>
      <c r="L60" s="450"/>
      <c r="M60" s="451">
        <f t="shared" si="2"/>
        <v>0</v>
      </c>
      <c r="N60" s="457"/>
      <c r="X60" s="417"/>
      <c r="Y60" s="417"/>
      <c r="Z60" s="417"/>
      <c r="AA60" s="418"/>
    </row>
    <row r="61" spans="1:27" s="419" customFormat="1" ht="18.75" customHeight="1">
      <c r="A61" s="444">
        <f t="shared" si="3"/>
        <v>0</v>
      </c>
      <c r="B61" s="445">
        <f t="shared" si="0"/>
        <v>0</v>
      </c>
      <c r="C61" s="446">
        <f>IF(($P$9-SUM($C$9:C60))&gt;0,$AA$9,0)</f>
        <v>0</v>
      </c>
      <c r="D61" s="447">
        <f>IF(($P$10-SUM($D$9:D60))&gt;0,$AA$10,0)</f>
        <v>0</v>
      </c>
      <c r="E61" s="448">
        <f>ROUND(((P$9-SUM(C$9:C60))*G$2/100)/12,0)+ROUND(((P$10-SUM(D$9:D60))*(G$2-P$15)/100)/12,0)</f>
        <v>0</v>
      </c>
      <c r="F61" s="449">
        <f t="shared" si="1"/>
        <v>0</v>
      </c>
      <c r="G61" s="1466"/>
      <c r="H61" s="1467"/>
      <c r="I61" s="450"/>
      <c r="J61" s="450"/>
      <c r="K61" s="450"/>
      <c r="L61" s="450"/>
      <c r="M61" s="451">
        <f t="shared" si="2"/>
        <v>0</v>
      </c>
      <c r="N61" s="457"/>
      <c r="X61" s="417"/>
      <c r="Y61" s="417"/>
      <c r="Z61" s="417"/>
      <c r="AA61" s="418"/>
    </row>
    <row r="62" spans="1:27" s="419" customFormat="1" ht="18.75" customHeight="1">
      <c r="A62" s="444">
        <f t="shared" si="3"/>
        <v>0</v>
      </c>
      <c r="B62" s="445">
        <f t="shared" si="0"/>
        <v>0</v>
      </c>
      <c r="C62" s="446">
        <f>IF(($P$9-SUM($C$9:C61))&gt;0,$AA$9,0)</f>
        <v>0</v>
      </c>
      <c r="D62" s="447">
        <f>IF(($P$10-SUM($D$9:D61))&gt;0,$AA$10,0)</f>
        <v>0</v>
      </c>
      <c r="E62" s="448">
        <f>ROUND(((P$9-SUM(C$9:C61))*G$2/100)/12,0)+ROUND(((P$10-SUM(D$9:D61))*(G$2-P$15)/100)/12,0)</f>
        <v>0</v>
      </c>
      <c r="F62" s="449">
        <f t="shared" si="1"/>
        <v>0</v>
      </c>
      <c r="G62" s="1466"/>
      <c r="H62" s="1467"/>
      <c r="I62" s="450"/>
      <c r="J62" s="450"/>
      <c r="K62" s="450"/>
      <c r="L62" s="450"/>
      <c r="M62" s="451">
        <f t="shared" si="2"/>
        <v>0</v>
      </c>
      <c r="N62" s="457"/>
      <c r="X62" s="417"/>
      <c r="Y62" s="417"/>
      <c r="Z62" s="417"/>
      <c r="AA62" s="418"/>
    </row>
    <row r="63" spans="1:27" s="419" customFormat="1" ht="18.75" customHeight="1">
      <c r="A63" s="444">
        <f t="shared" si="3"/>
        <v>0</v>
      </c>
      <c r="B63" s="445">
        <f t="shared" si="0"/>
        <v>0</v>
      </c>
      <c r="C63" s="446">
        <f>IF(($P$9-SUM($C$9:C62))&gt;0,$AA$9,0)</f>
        <v>0</v>
      </c>
      <c r="D63" s="447">
        <f>IF(($P$10-SUM($D$9:D62))&gt;0,$AA$10,0)</f>
        <v>0</v>
      </c>
      <c r="E63" s="448">
        <f>ROUND(((P$9-SUM(C$9:C62))*G$2/100)/12,0)+ROUND(((P$10-SUM(D$9:D62))*(G$2-P$15)/100)/12,0)</f>
        <v>0</v>
      </c>
      <c r="F63" s="449">
        <f t="shared" si="1"/>
        <v>0</v>
      </c>
      <c r="G63" s="1466"/>
      <c r="H63" s="1467"/>
      <c r="I63" s="450"/>
      <c r="J63" s="450"/>
      <c r="K63" s="450"/>
      <c r="L63" s="450"/>
      <c r="M63" s="451">
        <f t="shared" si="2"/>
        <v>0</v>
      </c>
      <c r="N63" s="457"/>
      <c r="X63" s="417"/>
      <c r="Y63" s="417"/>
      <c r="Z63" s="417"/>
      <c r="AA63" s="418"/>
    </row>
    <row r="64" spans="1:27" s="419" customFormat="1" ht="18.75" customHeight="1">
      <c r="A64" s="444">
        <f t="shared" si="3"/>
        <v>0</v>
      </c>
      <c r="B64" s="445">
        <f t="shared" si="0"/>
        <v>0</v>
      </c>
      <c r="C64" s="446">
        <f>IF(($P$9-SUM($C$9:C63))&gt;0,$AA$9,0)</f>
        <v>0</v>
      </c>
      <c r="D64" s="447">
        <f>IF(($P$10-SUM($D$9:D63))&gt;0,$AA$10,0)</f>
        <v>0</v>
      </c>
      <c r="E64" s="448">
        <f>ROUND(((P$9-SUM(C$9:C63))*G$2/100)/12,0)+ROUND(((P$10-SUM(D$9:D63))*(G$2-P$15)/100)/12,0)</f>
        <v>0</v>
      </c>
      <c r="F64" s="449">
        <f t="shared" si="1"/>
        <v>0</v>
      </c>
      <c r="G64" s="1466"/>
      <c r="H64" s="1467"/>
      <c r="I64" s="450"/>
      <c r="J64" s="450"/>
      <c r="K64" s="450"/>
      <c r="L64" s="450"/>
      <c r="M64" s="451">
        <f t="shared" si="2"/>
        <v>0</v>
      </c>
      <c r="N64" s="457"/>
      <c r="X64" s="417"/>
      <c r="Y64" s="417"/>
      <c r="Z64" s="417"/>
      <c r="AA64" s="418"/>
    </row>
    <row r="65" spans="1:27" s="419" customFormat="1" ht="18.75" customHeight="1">
      <c r="A65" s="444">
        <f t="shared" si="3"/>
        <v>0</v>
      </c>
      <c r="B65" s="445">
        <f t="shared" si="0"/>
        <v>0</v>
      </c>
      <c r="C65" s="446">
        <f>IF(($P$9-SUM($C$9:C64))&gt;0,$AA$9,0)</f>
        <v>0</v>
      </c>
      <c r="D65" s="447">
        <f>IF(($P$10-SUM($D$9:D64))&gt;0,$AA$10,0)</f>
        <v>0</v>
      </c>
      <c r="E65" s="448">
        <f>ROUND(((P$9-SUM(C$9:C64))*G$2/100)/12,0)+ROUND(((P$10-SUM(D$9:D64))*(G$2-P$15)/100)/12,0)</f>
        <v>0</v>
      </c>
      <c r="F65" s="449">
        <f t="shared" si="1"/>
        <v>0</v>
      </c>
      <c r="G65" s="1466"/>
      <c r="H65" s="1467"/>
      <c r="I65" s="450"/>
      <c r="J65" s="450"/>
      <c r="K65" s="450"/>
      <c r="L65" s="450"/>
      <c r="M65" s="451">
        <f t="shared" si="2"/>
        <v>0</v>
      </c>
      <c r="N65" s="457"/>
      <c r="X65" s="417"/>
      <c r="Y65" s="417"/>
      <c r="Z65" s="417"/>
      <c r="AA65" s="418"/>
    </row>
    <row r="66" spans="1:27" s="419" customFormat="1" ht="18.75" customHeight="1">
      <c r="A66" s="444">
        <f t="shared" si="3"/>
        <v>0</v>
      </c>
      <c r="B66" s="445">
        <f t="shared" si="0"/>
        <v>0</v>
      </c>
      <c r="C66" s="446">
        <f>IF(($P$9-SUM($C$9:C65))&gt;0,$AA$9,0)</f>
        <v>0</v>
      </c>
      <c r="D66" s="447">
        <f>IF(($P$10-SUM($D$9:D65))&gt;0,$AA$10,0)</f>
        <v>0</v>
      </c>
      <c r="E66" s="448">
        <f>ROUND(((P$9-SUM(C$9:C65))*G$2/100)/12,0)+ROUND(((P$10-SUM(D$9:D65))*(G$2-P$15)/100)/12,0)</f>
        <v>0</v>
      </c>
      <c r="F66" s="449">
        <f t="shared" si="1"/>
        <v>0</v>
      </c>
      <c r="G66" s="459" t="s">
        <v>589</v>
      </c>
      <c r="H66" s="460">
        <f>SUM(F57:F68)</f>
        <v>0</v>
      </c>
      <c r="I66" s="450"/>
      <c r="J66" s="450"/>
      <c r="K66" s="450"/>
      <c r="L66" s="450"/>
      <c r="M66" s="451">
        <f t="shared" si="2"/>
        <v>0</v>
      </c>
      <c r="N66" s="457"/>
      <c r="X66" s="417"/>
      <c r="Y66" s="417"/>
      <c r="Z66" s="417"/>
      <c r="AA66" s="418"/>
    </row>
    <row r="67" spans="1:27" s="419" customFormat="1" ht="18.75" customHeight="1">
      <c r="A67" s="444">
        <f t="shared" si="3"/>
        <v>0</v>
      </c>
      <c r="B67" s="445">
        <f t="shared" si="0"/>
        <v>0</v>
      </c>
      <c r="C67" s="446">
        <f>IF(($P$9-SUM($C$9:C66))&gt;0,$AA$9,0)</f>
        <v>0</v>
      </c>
      <c r="D67" s="447">
        <f>IF(($P$10-SUM($D$9:D66))&gt;0,$AA$10,0)</f>
        <v>0</v>
      </c>
      <c r="E67" s="448">
        <f>ROUND(((P$9-SUM(C$9:C66))*G$2/100)/12,0)+ROUND(((P$10-SUM(D$9:D66))*(G$2-P$15)/100)/12,0)</f>
        <v>0</v>
      </c>
      <c r="F67" s="449">
        <f t="shared" si="1"/>
        <v>0</v>
      </c>
      <c r="G67" s="461" t="s">
        <v>616</v>
      </c>
      <c r="H67" s="462">
        <f>SUM(B57:B68)</f>
        <v>0</v>
      </c>
      <c r="I67" s="450"/>
      <c r="J67" s="450"/>
      <c r="K67" s="450"/>
      <c r="L67" s="450"/>
      <c r="M67" s="451">
        <f t="shared" si="2"/>
        <v>0</v>
      </c>
      <c r="N67" s="457"/>
      <c r="X67" s="417"/>
      <c r="Y67" s="417"/>
      <c r="Z67" s="417"/>
      <c r="AA67" s="418"/>
    </row>
    <row r="68" spans="1:27" s="419" customFormat="1" ht="18.75" customHeight="1">
      <c r="A68" s="465">
        <f t="shared" si="3"/>
        <v>0</v>
      </c>
      <c r="B68" s="466">
        <f t="shared" si="0"/>
        <v>0</v>
      </c>
      <c r="C68" s="467">
        <f>IF(($P$9-SUM($C$9:C67))&gt;0,$AA$9,0)</f>
        <v>0</v>
      </c>
      <c r="D68" s="468">
        <f>IF(($P$10-SUM($D$9:D67))&gt;0,$AA$10,0)</f>
        <v>0</v>
      </c>
      <c r="E68" s="469">
        <f>ROUND(((P$9-SUM(C$9:C67))*G$2/100)/12,0)+ROUND(((P$10-SUM(D$9:D67))*(G$2-P$15)/100)/12,0)</f>
        <v>0</v>
      </c>
      <c r="F68" s="470">
        <f t="shared" si="1"/>
        <v>0</v>
      </c>
      <c r="G68" s="471" t="s">
        <v>623</v>
      </c>
      <c r="H68" s="472">
        <f>SUM(E57:E68)</f>
        <v>0</v>
      </c>
      <c r="I68" s="473"/>
      <c r="J68" s="473"/>
      <c r="K68" s="473"/>
      <c r="L68" s="473"/>
      <c r="M68" s="474">
        <f t="shared" si="2"/>
        <v>0</v>
      </c>
      <c r="N68" s="457"/>
      <c r="X68" s="417"/>
      <c r="Y68" s="417"/>
      <c r="Z68" s="417"/>
      <c r="AA68" s="418"/>
    </row>
    <row r="69" spans="1:27" s="419" customFormat="1" ht="18.75" customHeight="1">
      <c r="A69" s="432">
        <f t="shared" si="3"/>
        <v>0</v>
      </c>
      <c r="B69" s="433">
        <f t="shared" si="0"/>
        <v>0</v>
      </c>
      <c r="C69" s="434">
        <f>IF(($P$9-SUM($C$9:C68))&gt;0,$AA$9,0)</f>
        <v>0</v>
      </c>
      <c r="D69" s="435">
        <f>IF(($P$10-SUM($D$9:D68))&gt;0,$AA$10,0)</f>
        <v>0</v>
      </c>
      <c r="E69" s="479">
        <f>ROUND(((P$9-SUM(C$9:C68))*G$2/100)/12,0)+ROUND(((P$10-SUM(D$9:D68))*(G$2-P$15)/100)/12,0)</f>
        <v>0</v>
      </c>
      <c r="F69" s="437">
        <f t="shared" si="1"/>
        <v>0</v>
      </c>
      <c r="G69" s="1464" t="s">
        <v>636</v>
      </c>
      <c r="H69" s="1465"/>
      <c r="I69" s="438"/>
      <c r="J69" s="438"/>
      <c r="K69" s="438"/>
      <c r="L69" s="438"/>
      <c r="M69" s="440">
        <f t="shared" si="2"/>
        <v>0</v>
      </c>
      <c r="N69" s="457"/>
      <c r="X69" s="417"/>
      <c r="Y69" s="417"/>
      <c r="Z69" s="417"/>
      <c r="AA69" s="418"/>
    </row>
    <row r="70" spans="1:27" s="419" customFormat="1" ht="18.75" customHeight="1">
      <c r="A70" s="444">
        <f t="shared" si="3"/>
        <v>0</v>
      </c>
      <c r="B70" s="445">
        <f t="shared" si="0"/>
        <v>0</v>
      </c>
      <c r="C70" s="446">
        <f>IF(($P$9-SUM($C$9:C69))&gt;0,$AA$9,0)</f>
        <v>0</v>
      </c>
      <c r="D70" s="447">
        <f>IF(($P$10-SUM($D$9:D69))&gt;0,$AA$10,0)</f>
        <v>0</v>
      </c>
      <c r="E70" s="448">
        <f>ROUND(((P$9-SUM(C$9:C69))*G$2/100)/12,0)+ROUND(((P$10-SUM(D$9:D69))*(G$2-P$15)/100)/12,0)</f>
        <v>0</v>
      </c>
      <c r="F70" s="449">
        <f t="shared" si="1"/>
        <v>0</v>
      </c>
      <c r="G70" s="1466"/>
      <c r="H70" s="1467"/>
      <c r="I70" s="450"/>
      <c r="J70" s="450"/>
      <c r="K70" s="450"/>
      <c r="L70" s="450"/>
      <c r="M70" s="451">
        <f t="shared" si="2"/>
        <v>0</v>
      </c>
      <c r="N70" s="457"/>
      <c r="X70" s="417"/>
      <c r="Y70" s="417"/>
      <c r="Z70" s="417"/>
      <c r="AA70" s="418"/>
    </row>
    <row r="71" spans="1:27" s="419" customFormat="1" ht="18.75" customHeight="1">
      <c r="A71" s="444">
        <f t="shared" si="3"/>
        <v>0</v>
      </c>
      <c r="B71" s="445">
        <f t="shared" si="0"/>
        <v>0</v>
      </c>
      <c r="C71" s="446">
        <f>IF(($P$9-SUM($C$9:C70))&gt;0,$AA$9,0)</f>
        <v>0</v>
      </c>
      <c r="D71" s="447">
        <f>IF(($P$10-SUM($D$9:D70))&gt;0,$AA$10,0)</f>
        <v>0</v>
      </c>
      <c r="E71" s="448">
        <f>ROUND(((P$9-SUM(C$9:C70))*G$2/100)/12,0)+ROUND(((P$10-SUM(D$9:D70))*(G$2-P$15)/100)/12,0)</f>
        <v>0</v>
      </c>
      <c r="F71" s="449">
        <f t="shared" si="1"/>
        <v>0</v>
      </c>
      <c r="G71" s="1466"/>
      <c r="H71" s="1467"/>
      <c r="I71" s="450"/>
      <c r="J71" s="450"/>
      <c r="K71" s="450"/>
      <c r="L71" s="450"/>
      <c r="M71" s="451">
        <f t="shared" si="2"/>
        <v>0</v>
      </c>
      <c r="N71" s="457"/>
      <c r="X71" s="417"/>
      <c r="Y71" s="417"/>
      <c r="Z71" s="417"/>
      <c r="AA71" s="418"/>
    </row>
    <row r="72" spans="1:27" s="419" customFormat="1" ht="18.75" customHeight="1">
      <c r="A72" s="444">
        <f t="shared" si="3"/>
        <v>0</v>
      </c>
      <c r="B72" s="445">
        <f t="shared" si="0"/>
        <v>0</v>
      </c>
      <c r="C72" s="446">
        <f>IF(($P$9-SUM($C$9:C71))&gt;0,$AA$9,0)</f>
        <v>0</v>
      </c>
      <c r="D72" s="447">
        <f>IF(($P$10-SUM($D$9:D71))&gt;0,$AA$10,0)</f>
        <v>0</v>
      </c>
      <c r="E72" s="448">
        <f>ROUND(((P$9-SUM(C$9:C71))*G$2/100)/12,0)+ROUND(((P$10-SUM(D$9:D71))*(G$2-P$15)/100)/12,0)</f>
        <v>0</v>
      </c>
      <c r="F72" s="449">
        <f t="shared" si="1"/>
        <v>0</v>
      </c>
      <c r="G72" s="1466"/>
      <c r="H72" s="1467"/>
      <c r="I72" s="450"/>
      <c r="J72" s="450"/>
      <c r="K72" s="450"/>
      <c r="L72" s="450"/>
      <c r="M72" s="451">
        <f t="shared" si="2"/>
        <v>0</v>
      </c>
      <c r="N72" s="457"/>
      <c r="X72" s="417"/>
      <c r="Y72" s="417"/>
      <c r="Z72" s="417"/>
      <c r="AA72" s="418"/>
    </row>
    <row r="73" spans="1:27" s="419" customFormat="1" ht="18.75" customHeight="1">
      <c r="A73" s="444">
        <f t="shared" si="3"/>
        <v>0</v>
      </c>
      <c r="B73" s="445">
        <f t="shared" ref="B73:B136" si="6">SUM(C73:D73)</f>
        <v>0</v>
      </c>
      <c r="C73" s="446">
        <f>IF(($P$9-SUM($C$9:C72))&gt;0,$AA$9,0)</f>
        <v>0</v>
      </c>
      <c r="D73" s="447">
        <f>IF(($P$10-SUM($D$9:D72))&gt;0,$AA$10,0)</f>
        <v>0</v>
      </c>
      <c r="E73" s="448">
        <f>ROUND(((P$9-SUM(C$9:C72))*G$2/100)/12,0)+ROUND(((P$10-SUM(D$9:D72))*(G$2-P$15)/100)/12,0)</f>
        <v>0</v>
      </c>
      <c r="F73" s="449">
        <f t="shared" ref="F73:F128" si="7">B73+E73</f>
        <v>0</v>
      </c>
      <c r="G73" s="1466"/>
      <c r="H73" s="1467"/>
      <c r="I73" s="450"/>
      <c r="J73" s="450"/>
      <c r="K73" s="450"/>
      <c r="L73" s="450"/>
      <c r="M73" s="451">
        <f t="shared" ref="M73:M136" si="8">SUM(I73:L73)</f>
        <v>0</v>
      </c>
      <c r="N73" s="457"/>
      <c r="X73" s="417"/>
      <c r="Y73" s="417"/>
      <c r="Z73" s="417"/>
      <c r="AA73" s="418"/>
    </row>
    <row r="74" spans="1:27" s="419" customFormat="1" ht="18.75" customHeight="1">
      <c r="A74" s="444">
        <f t="shared" ref="A74:A137" si="9">IF(F74&gt;0,A73+1,0)</f>
        <v>0</v>
      </c>
      <c r="B74" s="445">
        <f t="shared" si="6"/>
        <v>0</v>
      </c>
      <c r="C74" s="446">
        <f>IF(($P$9-SUM($C$9:C73))&gt;0,$AA$9,0)</f>
        <v>0</v>
      </c>
      <c r="D74" s="447">
        <f>IF(($P$10-SUM($D$9:D73))&gt;0,$AA$10,0)</f>
        <v>0</v>
      </c>
      <c r="E74" s="448">
        <f>ROUND(((P$9-SUM(C$9:C73))*G$2/100)/12,0)+ROUND(((P$10-SUM(D$9:D73))*(G$2-P$15)/100)/12,0)</f>
        <v>0</v>
      </c>
      <c r="F74" s="449">
        <f t="shared" si="7"/>
        <v>0</v>
      </c>
      <c r="G74" s="1466"/>
      <c r="H74" s="1467"/>
      <c r="I74" s="450"/>
      <c r="J74" s="450"/>
      <c r="K74" s="450"/>
      <c r="L74" s="450"/>
      <c r="M74" s="451">
        <f t="shared" si="8"/>
        <v>0</v>
      </c>
      <c r="N74" s="457"/>
      <c r="X74" s="417"/>
      <c r="Y74" s="417"/>
      <c r="Z74" s="417"/>
      <c r="AA74" s="418"/>
    </row>
    <row r="75" spans="1:27" s="419" customFormat="1" ht="18.75" customHeight="1">
      <c r="A75" s="444">
        <f t="shared" si="9"/>
        <v>0</v>
      </c>
      <c r="B75" s="445">
        <f t="shared" si="6"/>
        <v>0</v>
      </c>
      <c r="C75" s="446">
        <f>IF(($P$9-SUM($C$9:C74))&gt;0,$AA$9,0)</f>
        <v>0</v>
      </c>
      <c r="D75" s="447">
        <f>IF(($P$10-SUM($D$9:D74))&gt;0,$AA$10,0)</f>
        <v>0</v>
      </c>
      <c r="E75" s="448">
        <f>ROUND(((P$9-SUM(C$9:C74))*G$2/100)/12,0)+ROUND(((P$10-SUM(D$9:D74))*(G$2-P$15)/100)/12,0)</f>
        <v>0</v>
      </c>
      <c r="F75" s="449">
        <f t="shared" si="7"/>
        <v>0</v>
      </c>
      <c r="G75" s="1466"/>
      <c r="H75" s="1467"/>
      <c r="I75" s="450"/>
      <c r="J75" s="450"/>
      <c r="K75" s="450"/>
      <c r="L75" s="450"/>
      <c r="M75" s="451">
        <f t="shared" si="8"/>
        <v>0</v>
      </c>
      <c r="N75" s="457"/>
      <c r="X75" s="417"/>
      <c r="Y75" s="417"/>
      <c r="Z75" s="417"/>
      <c r="AA75" s="418"/>
    </row>
    <row r="76" spans="1:27" s="419" customFormat="1" ht="18.75" customHeight="1">
      <c r="A76" s="444">
        <f t="shared" si="9"/>
        <v>0</v>
      </c>
      <c r="B76" s="445">
        <f t="shared" si="6"/>
        <v>0</v>
      </c>
      <c r="C76" s="446">
        <f>IF(($P$9-SUM($C$9:C75))&gt;0,$AA$9,0)</f>
        <v>0</v>
      </c>
      <c r="D76" s="447">
        <f>IF(($P$10-SUM($D$9:D75))&gt;0,$AA$10,0)</f>
        <v>0</v>
      </c>
      <c r="E76" s="448">
        <f>ROUND(((P$9-SUM(C$9:C75))*G$2/100)/12,0)+ROUND(((P$10-SUM(D$9:D75))*(G$2-P$15)/100)/12,0)</f>
        <v>0</v>
      </c>
      <c r="F76" s="449">
        <f t="shared" si="7"/>
        <v>0</v>
      </c>
      <c r="G76" s="1466"/>
      <c r="H76" s="1467"/>
      <c r="I76" s="450"/>
      <c r="J76" s="450"/>
      <c r="K76" s="450"/>
      <c r="L76" s="450"/>
      <c r="M76" s="451">
        <f t="shared" si="8"/>
        <v>0</v>
      </c>
      <c r="N76" s="457"/>
      <c r="X76" s="417"/>
      <c r="Y76" s="417"/>
      <c r="Z76" s="417"/>
      <c r="AA76" s="418"/>
    </row>
    <row r="77" spans="1:27" s="419" customFormat="1" ht="18.75" customHeight="1">
      <c r="A77" s="444">
        <f t="shared" si="9"/>
        <v>0</v>
      </c>
      <c r="B77" s="445">
        <f t="shared" si="6"/>
        <v>0</v>
      </c>
      <c r="C77" s="446">
        <f>IF(($P$9-SUM($C$9:C76))&gt;0,$AA$9,0)</f>
        <v>0</v>
      </c>
      <c r="D77" s="447">
        <f>IF(($P$10-SUM($D$9:D76))&gt;0,$AA$10,0)</f>
        <v>0</v>
      </c>
      <c r="E77" s="448">
        <f>ROUND(((P$9-SUM(C$9:C76))*G$2/100)/12,0)+ROUND(((P$10-SUM(D$9:D76))*(G$2-P$15)/100)/12,0)</f>
        <v>0</v>
      </c>
      <c r="F77" s="449">
        <f t="shared" si="7"/>
        <v>0</v>
      </c>
      <c r="G77" s="1466"/>
      <c r="H77" s="1467"/>
      <c r="I77" s="450"/>
      <c r="J77" s="450"/>
      <c r="K77" s="450"/>
      <c r="L77" s="450"/>
      <c r="M77" s="451">
        <f t="shared" si="8"/>
        <v>0</v>
      </c>
      <c r="N77" s="457"/>
      <c r="X77" s="417"/>
      <c r="Y77" s="417"/>
      <c r="Z77" s="417"/>
      <c r="AA77" s="418"/>
    </row>
    <row r="78" spans="1:27" s="419" customFormat="1" ht="18.75" customHeight="1">
      <c r="A78" s="444">
        <f t="shared" si="9"/>
        <v>0</v>
      </c>
      <c r="B78" s="445">
        <f t="shared" si="6"/>
        <v>0</v>
      </c>
      <c r="C78" s="446">
        <f>IF(($P$9-SUM($C$9:C77))&gt;0,$AA$9,0)</f>
        <v>0</v>
      </c>
      <c r="D78" s="447">
        <f>IF(($P$10-SUM($D$9:D77))&gt;0,$AA$10,0)</f>
        <v>0</v>
      </c>
      <c r="E78" s="448">
        <f>ROUND(((P$9-SUM(C$9:C77))*G$2/100)/12,0)+ROUND(((P$10-SUM(D$9:D77))*(G$2-P$15)/100)/12,0)</f>
        <v>0</v>
      </c>
      <c r="F78" s="449">
        <f t="shared" si="7"/>
        <v>0</v>
      </c>
      <c r="G78" s="459" t="s">
        <v>589</v>
      </c>
      <c r="H78" s="460">
        <f>SUM(F69:F80)</f>
        <v>0</v>
      </c>
      <c r="I78" s="450"/>
      <c r="J78" s="450"/>
      <c r="K78" s="450"/>
      <c r="L78" s="450"/>
      <c r="M78" s="451">
        <f t="shared" si="8"/>
        <v>0</v>
      </c>
      <c r="N78" s="457"/>
      <c r="X78" s="417"/>
      <c r="Y78" s="417"/>
      <c r="Z78" s="417"/>
      <c r="AA78" s="418"/>
    </row>
    <row r="79" spans="1:27" s="419" customFormat="1" ht="18.75" customHeight="1">
      <c r="A79" s="444">
        <f t="shared" si="9"/>
        <v>0</v>
      </c>
      <c r="B79" s="445">
        <f t="shared" si="6"/>
        <v>0</v>
      </c>
      <c r="C79" s="446">
        <f>IF(($P$9-SUM($C$9:C78))&gt;0,$AA$9,0)</f>
        <v>0</v>
      </c>
      <c r="D79" s="447">
        <f>IF(($P$10-SUM($D$9:D78))&gt;0,$AA$10,0)</f>
        <v>0</v>
      </c>
      <c r="E79" s="448">
        <f>ROUND(((P$9-SUM(C$9:C78))*G$2/100)/12,0)+ROUND(((P$10-SUM(D$9:D78))*(G$2-P$15)/100)/12,0)</f>
        <v>0</v>
      </c>
      <c r="F79" s="449">
        <f t="shared" si="7"/>
        <v>0</v>
      </c>
      <c r="G79" s="461" t="s">
        <v>616</v>
      </c>
      <c r="H79" s="462">
        <f>SUM(B69:B80)</f>
        <v>0</v>
      </c>
      <c r="I79" s="450"/>
      <c r="J79" s="450"/>
      <c r="K79" s="450"/>
      <c r="L79" s="450"/>
      <c r="M79" s="451">
        <f t="shared" si="8"/>
        <v>0</v>
      </c>
      <c r="N79" s="457"/>
      <c r="X79" s="417"/>
      <c r="Y79" s="417"/>
      <c r="Z79" s="417"/>
      <c r="AA79" s="418"/>
    </row>
    <row r="80" spans="1:27" s="419" customFormat="1" ht="18.75" customHeight="1">
      <c r="A80" s="465">
        <f t="shared" si="9"/>
        <v>0</v>
      </c>
      <c r="B80" s="466">
        <f t="shared" si="6"/>
        <v>0</v>
      </c>
      <c r="C80" s="467">
        <f>IF(($P$9-SUM($C$9:C79))&gt;0,$AA$9,0)</f>
        <v>0</v>
      </c>
      <c r="D80" s="468">
        <f>IF(($P$10-SUM($D$9:D79))&gt;0,$AA$10,0)</f>
        <v>0</v>
      </c>
      <c r="E80" s="469">
        <f>ROUND(((P$9-SUM(C$9:C79))*G$2/100)/12,0)+ROUND(((P$10-SUM(D$9:D79))*(G$2-P$15)/100)/12,0)</f>
        <v>0</v>
      </c>
      <c r="F80" s="470">
        <f t="shared" si="7"/>
        <v>0</v>
      </c>
      <c r="G80" s="471" t="s">
        <v>623</v>
      </c>
      <c r="H80" s="472">
        <f>SUM(E69:E80)</f>
        <v>0</v>
      </c>
      <c r="I80" s="473"/>
      <c r="J80" s="473"/>
      <c r="K80" s="473"/>
      <c r="L80" s="473"/>
      <c r="M80" s="474">
        <f t="shared" si="8"/>
        <v>0</v>
      </c>
      <c r="N80" s="457"/>
      <c r="X80" s="417"/>
      <c r="Y80" s="417"/>
      <c r="Z80" s="417"/>
      <c r="AA80" s="418"/>
    </row>
    <row r="81" spans="1:27" s="419" customFormat="1" ht="18.75" customHeight="1">
      <c r="A81" s="432">
        <f t="shared" si="9"/>
        <v>0</v>
      </c>
      <c r="B81" s="433">
        <f t="shared" si="6"/>
        <v>0</v>
      </c>
      <c r="C81" s="434">
        <f>IF(($P$9-SUM($C$9:C80))&gt;0,$AA$9,0)</f>
        <v>0</v>
      </c>
      <c r="D81" s="435">
        <f>IF(($P$10-SUM($D$9:D80))&gt;0,$AA$10,0)</f>
        <v>0</v>
      </c>
      <c r="E81" s="479">
        <f>ROUND(((P$9-SUM(C$9:C80))*G$2/100)/12,0)+ROUND(((P$10-SUM(D$9:D80))*(G$2-P$15)/100)/12,0)</f>
        <v>0</v>
      </c>
      <c r="F81" s="437">
        <f t="shared" si="7"/>
        <v>0</v>
      </c>
      <c r="G81" s="1464" t="s">
        <v>637</v>
      </c>
      <c r="H81" s="1465"/>
      <c r="I81" s="438"/>
      <c r="J81" s="438"/>
      <c r="K81" s="438"/>
      <c r="L81" s="438"/>
      <c r="M81" s="440">
        <f t="shared" si="8"/>
        <v>0</v>
      </c>
      <c r="N81" s="457"/>
      <c r="X81" s="417"/>
      <c r="Y81" s="417"/>
      <c r="Z81" s="417"/>
      <c r="AA81" s="418"/>
    </row>
    <row r="82" spans="1:27" s="419" customFormat="1" ht="18.75" customHeight="1">
      <c r="A82" s="444">
        <f t="shared" si="9"/>
        <v>0</v>
      </c>
      <c r="B82" s="445">
        <f t="shared" si="6"/>
        <v>0</v>
      </c>
      <c r="C82" s="446">
        <f>IF(($P$9-SUM($C$9:C81))&gt;0,$AA$9,0)</f>
        <v>0</v>
      </c>
      <c r="D82" s="447">
        <f>IF(($P$10-SUM($D$9:D81))&gt;0,$AA$10,0)</f>
        <v>0</v>
      </c>
      <c r="E82" s="448">
        <f>ROUND(((P$9-SUM(C$9:C81))*G$2/100)/12,0)+ROUND(((P$10-SUM(D$9:D81))*(G$2-P$15)/100)/12,0)</f>
        <v>0</v>
      </c>
      <c r="F82" s="449">
        <f t="shared" si="7"/>
        <v>0</v>
      </c>
      <c r="G82" s="1466"/>
      <c r="H82" s="1467"/>
      <c r="I82" s="450"/>
      <c r="J82" s="450"/>
      <c r="K82" s="450"/>
      <c r="L82" s="450"/>
      <c r="M82" s="451">
        <f t="shared" si="8"/>
        <v>0</v>
      </c>
      <c r="N82" s="457"/>
      <c r="X82" s="417"/>
      <c r="Y82" s="417"/>
      <c r="Z82" s="417"/>
      <c r="AA82" s="418"/>
    </row>
    <row r="83" spans="1:27" s="419" customFormat="1" ht="18.75" customHeight="1">
      <c r="A83" s="444">
        <f t="shared" si="9"/>
        <v>0</v>
      </c>
      <c r="B83" s="445">
        <f t="shared" si="6"/>
        <v>0</v>
      </c>
      <c r="C83" s="446">
        <f>IF(($P$9-SUM($C$9:C82))&gt;0,$AA$9,0)</f>
        <v>0</v>
      </c>
      <c r="D83" s="447">
        <f>IF(($P$10-SUM($D$9:D82))&gt;0,$AA$10,0)</f>
        <v>0</v>
      </c>
      <c r="E83" s="448">
        <f>ROUND(((P$9-SUM(C$9:C82))*G$2/100)/12,0)+ROUND(((P$10-SUM(D$9:D82))*(G$2-P$15)/100)/12,0)</f>
        <v>0</v>
      </c>
      <c r="F83" s="449">
        <f t="shared" si="7"/>
        <v>0</v>
      </c>
      <c r="G83" s="1466"/>
      <c r="H83" s="1467"/>
      <c r="I83" s="450"/>
      <c r="J83" s="450"/>
      <c r="K83" s="450"/>
      <c r="L83" s="450"/>
      <c r="M83" s="451">
        <f t="shared" si="8"/>
        <v>0</v>
      </c>
      <c r="N83" s="457"/>
      <c r="X83" s="417"/>
      <c r="Y83" s="417"/>
      <c r="Z83" s="417"/>
      <c r="AA83" s="418"/>
    </row>
    <row r="84" spans="1:27" s="419" customFormat="1" ht="18.75" customHeight="1">
      <c r="A84" s="444">
        <f t="shared" si="9"/>
        <v>0</v>
      </c>
      <c r="B84" s="445">
        <f t="shared" si="6"/>
        <v>0</v>
      </c>
      <c r="C84" s="446">
        <f>IF(($P$9-SUM($C$9:C83))&gt;0,$AA$9,0)</f>
        <v>0</v>
      </c>
      <c r="D84" s="447">
        <f>IF(($P$10-SUM($D$9:D83))&gt;0,$AA$10,0)</f>
        <v>0</v>
      </c>
      <c r="E84" s="448">
        <f>ROUND(((P$9-SUM(C$9:C83))*G$2/100)/12,0)+ROUND(((P$10-SUM(D$9:D83))*(G$2-P$15)/100)/12,0)</f>
        <v>0</v>
      </c>
      <c r="F84" s="449">
        <f t="shared" si="7"/>
        <v>0</v>
      </c>
      <c r="G84" s="1466"/>
      <c r="H84" s="1467"/>
      <c r="I84" s="450"/>
      <c r="J84" s="450"/>
      <c r="K84" s="450"/>
      <c r="L84" s="450"/>
      <c r="M84" s="451">
        <f t="shared" si="8"/>
        <v>0</v>
      </c>
      <c r="N84" s="457"/>
      <c r="X84" s="417"/>
      <c r="Y84" s="417"/>
      <c r="Z84" s="417"/>
      <c r="AA84" s="418"/>
    </row>
    <row r="85" spans="1:27" s="419" customFormat="1" ht="18.75" customHeight="1">
      <c r="A85" s="444">
        <f t="shared" si="9"/>
        <v>0</v>
      </c>
      <c r="B85" s="445">
        <f t="shared" si="6"/>
        <v>0</v>
      </c>
      <c r="C85" s="446">
        <f>IF(($P$9-SUM($C$9:C84))&gt;0,$AA$9,0)</f>
        <v>0</v>
      </c>
      <c r="D85" s="447">
        <f>IF(($P$10-SUM($D$9:D84))&gt;0,$AA$10,0)</f>
        <v>0</v>
      </c>
      <c r="E85" s="448">
        <f>ROUND(((P$9-SUM(C$9:C84))*G$2/100)/12,0)+ROUND(((P$10-SUM(D$9:D84))*(G$2-P$15)/100)/12,0)</f>
        <v>0</v>
      </c>
      <c r="F85" s="449">
        <f t="shared" si="7"/>
        <v>0</v>
      </c>
      <c r="G85" s="1466"/>
      <c r="H85" s="1467"/>
      <c r="I85" s="450"/>
      <c r="J85" s="450"/>
      <c r="K85" s="450"/>
      <c r="L85" s="450"/>
      <c r="M85" s="451">
        <f t="shared" si="8"/>
        <v>0</v>
      </c>
      <c r="N85" s="457"/>
      <c r="X85" s="417"/>
      <c r="Y85" s="417"/>
      <c r="Z85" s="417"/>
      <c r="AA85" s="418"/>
    </row>
    <row r="86" spans="1:27" s="419" customFormat="1" ht="18.75" customHeight="1">
      <c r="A86" s="444">
        <f t="shared" si="9"/>
        <v>0</v>
      </c>
      <c r="B86" s="445">
        <f t="shared" si="6"/>
        <v>0</v>
      </c>
      <c r="C86" s="446">
        <f>IF(($P$9-SUM($C$9:C85))&gt;0,$AA$9,0)</f>
        <v>0</v>
      </c>
      <c r="D86" s="447">
        <f>IF(($P$10-SUM($D$9:D85))&gt;0,$AA$10,0)</f>
        <v>0</v>
      </c>
      <c r="E86" s="448">
        <f>ROUND(((P$9-SUM(C$9:C85))*G$2/100)/12,0)+ROUND(((P$10-SUM(D$9:D85))*(G$2-P$15)/100)/12,0)</f>
        <v>0</v>
      </c>
      <c r="F86" s="449">
        <f t="shared" si="7"/>
        <v>0</v>
      </c>
      <c r="G86" s="1466"/>
      <c r="H86" s="1467"/>
      <c r="I86" s="450"/>
      <c r="J86" s="450"/>
      <c r="K86" s="450"/>
      <c r="L86" s="450"/>
      <c r="M86" s="451">
        <f t="shared" si="8"/>
        <v>0</v>
      </c>
      <c r="N86" s="457"/>
      <c r="X86" s="417"/>
      <c r="Y86" s="417"/>
      <c r="Z86" s="417"/>
      <c r="AA86" s="418"/>
    </row>
    <row r="87" spans="1:27" s="419" customFormat="1" ht="18.75" customHeight="1">
      <c r="A87" s="444">
        <f t="shared" si="9"/>
        <v>0</v>
      </c>
      <c r="B87" s="445">
        <f t="shared" si="6"/>
        <v>0</v>
      </c>
      <c r="C87" s="446">
        <f>IF(($P$9-SUM($C$9:C86))&gt;0,$AA$9,0)</f>
        <v>0</v>
      </c>
      <c r="D87" s="447">
        <f>IF(($P$10-SUM($D$9:D86))&gt;0,$AA$10,0)</f>
        <v>0</v>
      </c>
      <c r="E87" s="448">
        <f>ROUND(((P$9-SUM(C$9:C86))*G$2/100)/12,0)+ROUND(((P$10-SUM(D$9:D86))*(G$2-P$15)/100)/12,0)</f>
        <v>0</v>
      </c>
      <c r="F87" s="449">
        <f t="shared" si="7"/>
        <v>0</v>
      </c>
      <c r="G87" s="1466"/>
      <c r="H87" s="1467"/>
      <c r="I87" s="450"/>
      <c r="J87" s="450"/>
      <c r="K87" s="450"/>
      <c r="L87" s="450"/>
      <c r="M87" s="451">
        <f t="shared" si="8"/>
        <v>0</v>
      </c>
      <c r="N87" s="457"/>
      <c r="X87" s="417"/>
      <c r="Y87" s="417"/>
      <c r="Z87" s="417"/>
      <c r="AA87" s="418"/>
    </row>
    <row r="88" spans="1:27" s="419" customFormat="1" ht="18.75" customHeight="1">
      <c r="A88" s="444">
        <f t="shared" si="9"/>
        <v>0</v>
      </c>
      <c r="B88" s="445">
        <f t="shared" si="6"/>
        <v>0</v>
      </c>
      <c r="C88" s="446">
        <f>IF(($P$9-SUM($C$9:C87))&gt;0,$AA$9,0)</f>
        <v>0</v>
      </c>
      <c r="D88" s="447">
        <f>IF(($P$10-SUM($D$9:D87))&gt;0,$AA$10,0)</f>
        <v>0</v>
      </c>
      <c r="E88" s="448">
        <f>ROUND(((P$9-SUM(C$9:C87))*G$2/100)/12,0)+ROUND(((P$10-SUM(D$9:D87))*(G$2-P$15)/100)/12,0)</f>
        <v>0</v>
      </c>
      <c r="F88" s="449">
        <f t="shared" si="7"/>
        <v>0</v>
      </c>
      <c r="G88" s="1466"/>
      <c r="H88" s="1467"/>
      <c r="I88" s="450"/>
      <c r="J88" s="450"/>
      <c r="K88" s="450"/>
      <c r="L88" s="450"/>
      <c r="M88" s="451">
        <f t="shared" si="8"/>
        <v>0</v>
      </c>
      <c r="N88" s="457"/>
      <c r="X88" s="417"/>
      <c r="Y88" s="417"/>
      <c r="Z88" s="417"/>
      <c r="AA88" s="418"/>
    </row>
    <row r="89" spans="1:27" s="419" customFormat="1" ht="18.75" customHeight="1">
      <c r="A89" s="444">
        <f t="shared" si="9"/>
        <v>0</v>
      </c>
      <c r="B89" s="445">
        <f t="shared" si="6"/>
        <v>0</v>
      </c>
      <c r="C89" s="446">
        <f>IF(($P$9-SUM($C$9:C88))&gt;0,$AA$9,0)</f>
        <v>0</v>
      </c>
      <c r="D89" s="447">
        <f>IF(($P$10-SUM($D$9:D88))&gt;0,$AA$10,0)</f>
        <v>0</v>
      </c>
      <c r="E89" s="448">
        <f>ROUND(((P$9-SUM(C$9:C88))*G$2/100)/12,0)+ROUND(((P$10-SUM(D$9:D88))*(G$2-P$15)/100)/12,0)</f>
        <v>0</v>
      </c>
      <c r="F89" s="449">
        <f t="shared" si="7"/>
        <v>0</v>
      </c>
      <c r="G89" s="1466"/>
      <c r="H89" s="1467"/>
      <c r="I89" s="450"/>
      <c r="J89" s="450"/>
      <c r="K89" s="450"/>
      <c r="L89" s="450"/>
      <c r="M89" s="451">
        <f t="shared" si="8"/>
        <v>0</v>
      </c>
      <c r="N89" s="457"/>
      <c r="X89" s="417"/>
      <c r="Y89" s="417"/>
      <c r="Z89" s="417"/>
      <c r="AA89" s="418"/>
    </row>
    <row r="90" spans="1:27" s="419" customFormat="1" ht="18.75" customHeight="1">
      <c r="A90" s="444">
        <f t="shared" si="9"/>
        <v>0</v>
      </c>
      <c r="B90" s="445">
        <f t="shared" si="6"/>
        <v>0</v>
      </c>
      <c r="C90" s="446">
        <f>IF(($P$9-SUM($C$9:C89))&gt;0,$AA$9,0)</f>
        <v>0</v>
      </c>
      <c r="D90" s="447">
        <f>IF(($P$10-SUM($D$9:D89))&gt;0,$AA$10,0)</f>
        <v>0</v>
      </c>
      <c r="E90" s="448">
        <f>ROUND(((P$9-SUM(C$9:C89))*G$2/100)/12,0)+ROUND(((P$10-SUM(D$9:D89))*(G$2-P$15)/100)/12,0)</f>
        <v>0</v>
      </c>
      <c r="F90" s="449">
        <f t="shared" si="7"/>
        <v>0</v>
      </c>
      <c r="G90" s="459" t="s">
        <v>589</v>
      </c>
      <c r="H90" s="460">
        <f>SUM(F81:F92)</f>
        <v>0</v>
      </c>
      <c r="I90" s="450"/>
      <c r="J90" s="450"/>
      <c r="K90" s="450"/>
      <c r="L90" s="450"/>
      <c r="M90" s="451">
        <f t="shared" si="8"/>
        <v>0</v>
      </c>
      <c r="N90" s="457"/>
      <c r="X90" s="417"/>
      <c r="Y90" s="417"/>
      <c r="Z90" s="417"/>
      <c r="AA90" s="418"/>
    </row>
    <row r="91" spans="1:27" s="419" customFormat="1" ht="18.75" customHeight="1">
      <c r="A91" s="444">
        <f t="shared" si="9"/>
        <v>0</v>
      </c>
      <c r="B91" s="445">
        <f t="shared" si="6"/>
        <v>0</v>
      </c>
      <c r="C91" s="446">
        <f>IF(($P$9-SUM($C$9:C90))&gt;0,$AA$9,0)</f>
        <v>0</v>
      </c>
      <c r="D91" s="447">
        <f>IF(($P$10-SUM($D$9:D90))&gt;0,$AA$10,0)</f>
        <v>0</v>
      </c>
      <c r="E91" s="448">
        <f>ROUND(((P$9-SUM(C$9:C90))*G$2/100)/12,0)+ROUND(((P$10-SUM(D$9:D90))*(G$2-P$15)/100)/12,0)</f>
        <v>0</v>
      </c>
      <c r="F91" s="449">
        <f t="shared" si="7"/>
        <v>0</v>
      </c>
      <c r="G91" s="461" t="s">
        <v>616</v>
      </c>
      <c r="H91" s="462">
        <f>SUM(B81:B92)</f>
        <v>0</v>
      </c>
      <c r="I91" s="450"/>
      <c r="J91" s="450"/>
      <c r="K91" s="450"/>
      <c r="L91" s="450"/>
      <c r="M91" s="451">
        <f t="shared" si="8"/>
        <v>0</v>
      </c>
      <c r="N91" s="457"/>
      <c r="X91" s="417"/>
      <c r="Y91" s="417"/>
      <c r="Z91" s="417"/>
      <c r="AA91" s="418"/>
    </row>
    <row r="92" spans="1:27" s="419" customFormat="1" ht="18.75" customHeight="1">
      <c r="A92" s="465">
        <f t="shared" si="9"/>
        <v>0</v>
      </c>
      <c r="B92" s="466">
        <f t="shared" si="6"/>
        <v>0</v>
      </c>
      <c r="C92" s="467">
        <f>IF(($P$9-SUM($C$9:C91))&gt;0,$AA$9,0)</f>
        <v>0</v>
      </c>
      <c r="D92" s="468">
        <f>IF(($P$10-SUM($D$9:D91))&gt;0,$AA$10,0)</f>
        <v>0</v>
      </c>
      <c r="E92" s="469">
        <f>ROUND(((P$9-SUM(C$9:C91))*G$2/100)/12,0)+ROUND(((P$10-SUM(D$9:D91))*(G$2-P$15)/100)/12,0)</f>
        <v>0</v>
      </c>
      <c r="F92" s="470">
        <f t="shared" si="7"/>
        <v>0</v>
      </c>
      <c r="G92" s="471" t="s">
        <v>623</v>
      </c>
      <c r="H92" s="472">
        <f>SUM(E81:E92)</f>
        <v>0</v>
      </c>
      <c r="I92" s="473"/>
      <c r="J92" s="473"/>
      <c r="K92" s="473"/>
      <c r="L92" s="473"/>
      <c r="M92" s="474">
        <f t="shared" si="8"/>
        <v>0</v>
      </c>
      <c r="N92" s="457"/>
      <c r="X92" s="417"/>
      <c r="Y92" s="417"/>
      <c r="Z92" s="417"/>
      <c r="AA92" s="418"/>
    </row>
    <row r="93" spans="1:27" s="419" customFormat="1" ht="18.75" customHeight="1">
      <c r="A93" s="432">
        <f t="shared" si="9"/>
        <v>0</v>
      </c>
      <c r="B93" s="433">
        <f t="shared" si="6"/>
        <v>0</v>
      </c>
      <c r="C93" s="434">
        <f>IF(($P$9-SUM($C$9:C92))&gt;0,$AA$9,0)</f>
        <v>0</v>
      </c>
      <c r="D93" s="435">
        <f>IF(($P$10-SUM($D$9:D92))&gt;0,$AA$10,0)</f>
        <v>0</v>
      </c>
      <c r="E93" s="479">
        <f>ROUND(((P$9-SUM(C$9:C92))*G$2/100)/12,0)+ROUND(((P$10-SUM(D$9:D92))*(G$2-P$15)/100)/12,0)</f>
        <v>0</v>
      </c>
      <c r="F93" s="437">
        <f t="shared" si="7"/>
        <v>0</v>
      </c>
      <c r="G93" s="1464" t="s">
        <v>638</v>
      </c>
      <c r="H93" s="1465"/>
      <c r="I93" s="438"/>
      <c r="J93" s="438"/>
      <c r="K93" s="438"/>
      <c r="L93" s="438"/>
      <c r="M93" s="440">
        <f t="shared" si="8"/>
        <v>0</v>
      </c>
      <c r="N93" s="457"/>
      <c r="X93" s="417"/>
      <c r="Y93" s="417"/>
      <c r="Z93" s="417"/>
      <c r="AA93" s="418"/>
    </row>
    <row r="94" spans="1:27" s="419" customFormat="1" ht="18.75" customHeight="1">
      <c r="A94" s="444">
        <f t="shared" si="9"/>
        <v>0</v>
      </c>
      <c r="B94" s="445">
        <f t="shared" si="6"/>
        <v>0</v>
      </c>
      <c r="C94" s="446">
        <f>IF(($P$9-SUM($C$9:C93))&gt;0,$AA$9,0)</f>
        <v>0</v>
      </c>
      <c r="D94" s="447">
        <f>IF(($P$10-SUM($D$9:D93))&gt;0,$AA$10,0)</f>
        <v>0</v>
      </c>
      <c r="E94" s="448">
        <f>ROUND(((P$9-SUM(C$9:C93))*G$2/100)/12,0)+ROUND(((P$10-SUM(D$9:D93))*(G$2-P$15)/100)/12,0)</f>
        <v>0</v>
      </c>
      <c r="F94" s="449">
        <f t="shared" si="7"/>
        <v>0</v>
      </c>
      <c r="G94" s="1466"/>
      <c r="H94" s="1467"/>
      <c r="I94" s="450"/>
      <c r="J94" s="450"/>
      <c r="K94" s="450"/>
      <c r="L94" s="450"/>
      <c r="M94" s="451">
        <f t="shared" si="8"/>
        <v>0</v>
      </c>
      <c r="N94" s="457"/>
      <c r="X94" s="417"/>
      <c r="Y94" s="417"/>
      <c r="Z94" s="417"/>
      <c r="AA94" s="418"/>
    </row>
    <row r="95" spans="1:27" s="419" customFormat="1" ht="18.75" customHeight="1">
      <c r="A95" s="444">
        <f t="shared" si="9"/>
        <v>0</v>
      </c>
      <c r="B95" s="445">
        <f t="shared" si="6"/>
        <v>0</v>
      </c>
      <c r="C95" s="446">
        <f>IF(($P$9-SUM($C$9:C94))&gt;0,$AA$9,0)</f>
        <v>0</v>
      </c>
      <c r="D95" s="447">
        <f>IF(($P$10-SUM($D$9:D94))&gt;0,$AA$10,0)</f>
        <v>0</v>
      </c>
      <c r="E95" s="448">
        <f>ROUND(((P$9-SUM(C$9:C94))*G$2/100)/12,0)+ROUND(((P$10-SUM(D$9:D94))*(G$2-P$15)/100)/12,0)</f>
        <v>0</v>
      </c>
      <c r="F95" s="449">
        <f t="shared" si="7"/>
        <v>0</v>
      </c>
      <c r="G95" s="1466"/>
      <c r="H95" s="1467"/>
      <c r="I95" s="450"/>
      <c r="J95" s="450"/>
      <c r="K95" s="450"/>
      <c r="L95" s="450"/>
      <c r="M95" s="451">
        <f t="shared" si="8"/>
        <v>0</v>
      </c>
      <c r="N95" s="457"/>
      <c r="X95" s="417"/>
      <c r="Y95" s="417"/>
      <c r="Z95" s="417"/>
      <c r="AA95" s="418"/>
    </row>
    <row r="96" spans="1:27" s="419" customFormat="1" ht="18.75" customHeight="1">
      <c r="A96" s="444">
        <f t="shared" si="9"/>
        <v>0</v>
      </c>
      <c r="B96" s="445">
        <f t="shared" si="6"/>
        <v>0</v>
      </c>
      <c r="C96" s="446">
        <f>IF(($P$9-SUM($C$9:C95))&gt;0,$AA$9,0)</f>
        <v>0</v>
      </c>
      <c r="D96" s="447">
        <f>IF(($P$10-SUM($D$9:D95))&gt;0,$AA$10,0)</f>
        <v>0</v>
      </c>
      <c r="E96" s="448">
        <f>ROUND(((P$9-SUM(C$9:C95))*G$2/100)/12,0)+ROUND(((P$10-SUM(D$9:D95))*(G$2-P$15)/100)/12,0)</f>
        <v>0</v>
      </c>
      <c r="F96" s="449">
        <f t="shared" si="7"/>
        <v>0</v>
      </c>
      <c r="G96" s="1466"/>
      <c r="H96" s="1467"/>
      <c r="I96" s="450"/>
      <c r="J96" s="450"/>
      <c r="K96" s="450"/>
      <c r="L96" s="450"/>
      <c r="M96" s="451">
        <f t="shared" si="8"/>
        <v>0</v>
      </c>
      <c r="N96" s="457"/>
      <c r="X96" s="417"/>
      <c r="Y96" s="417"/>
      <c r="Z96" s="417"/>
      <c r="AA96" s="418"/>
    </row>
    <row r="97" spans="1:27" s="419" customFormat="1" ht="18.75" customHeight="1">
      <c r="A97" s="444">
        <f t="shared" si="9"/>
        <v>0</v>
      </c>
      <c r="B97" s="445">
        <f t="shared" si="6"/>
        <v>0</v>
      </c>
      <c r="C97" s="446">
        <f>IF(($P$9-SUM($C$9:C96))&gt;0,$AA$9,0)</f>
        <v>0</v>
      </c>
      <c r="D97" s="447">
        <f>IF(($P$10-SUM($D$9:D96))&gt;0,$AA$10,0)</f>
        <v>0</v>
      </c>
      <c r="E97" s="448">
        <f>ROUND(((P$9-SUM(C$9:C96))*G$2/100)/12,0)+ROUND(((P$10-SUM(D$9:D96))*(G$2-P$15)/100)/12,0)</f>
        <v>0</v>
      </c>
      <c r="F97" s="449">
        <f t="shared" si="7"/>
        <v>0</v>
      </c>
      <c r="G97" s="1466"/>
      <c r="H97" s="1467"/>
      <c r="I97" s="450"/>
      <c r="J97" s="450"/>
      <c r="K97" s="450"/>
      <c r="L97" s="450"/>
      <c r="M97" s="451">
        <f t="shared" si="8"/>
        <v>0</v>
      </c>
      <c r="N97" s="457"/>
      <c r="X97" s="417"/>
      <c r="Y97" s="417"/>
      <c r="Z97" s="417"/>
      <c r="AA97" s="418"/>
    </row>
    <row r="98" spans="1:27" s="419" customFormat="1" ht="18.75" customHeight="1">
      <c r="A98" s="444">
        <f t="shared" si="9"/>
        <v>0</v>
      </c>
      <c r="B98" s="445">
        <f t="shared" si="6"/>
        <v>0</v>
      </c>
      <c r="C98" s="446">
        <f>IF(($P$9-SUM($C$9:C97))&gt;0,$AA$9,0)</f>
        <v>0</v>
      </c>
      <c r="D98" s="447">
        <f>IF(($P$10-SUM($D$9:D97))&gt;0,$AA$10,0)</f>
        <v>0</v>
      </c>
      <c r="E98" s="448">
        <f>ROUND(((P$9-SUM(C$9:C97))*G$2/100)/12,0)+ROUND(((P$10-SUM(D$9:D97))*(G$2-P$15)/100)/12,0)</f>
        <v>0</v>
      </c>
      <c r="F98" s="449">
        <f t="shared" si="7"/>
        <v>0</v>
      </c>
      <c r="G98" s="1466"/>
      <c r="H98" s="1467"/>
      <c r="I98" s="450"/>
      <c r="J98" s="450"/>
      <c r="K98" s="450"/>
      <c r="L98" s="450"/>
      <c r="M98" s="451">
        <f t="shared" si="8"/>
        <v>0</v>
      </c>
      <c r="N98" s="457"/>
      <c r="X98" s="417"/>
      <c r="Y98" s="417"/>
      <c r="Z98" s="417"/>
      <c r="AA98" s="418"/>
    </row>
    <row r="99" spans="1:27" s="419" customFormat="1" ht="18.75" customHeight="1">
      <c r="A99" s="444">
        <f t="shared" si="9"/>
        <v>0</v>
      </c>
      <c r="B99" s="445">
        <f t="shared" si="6"/>
        <v>0</v>
      </c>
      <c r="C99" s="446">
        <f>IF(($P$9-SUM($C$9:C98))&gt;0,$AA$9,0)</f>
        <v>0</v>
      </c>
      <c r="D99" s="447">
        <f>IF(($P$10-SUM($D$9:D98))&gt;0,$AA$10,0)</f>
        <v>0</v>
      </c>
      <c r="E99" s="448">
        <f>ROUND(((P$9-SUM(C$9:C98))*G$2/100)/12,0)+ROUND(((P$10-SUM(D$9:D98))*(G$2-P$15)/100)/12,0)</f>
        <v>0</v>
      </c>
      <c r="F99" s="449">
        <f t="shared" si="7"/>
        <v>0</v>
      </c>
      <c r="G99" s="1466"/>
      <c r="H99" s="1467"/>
      <c r="I99" s="450"/>
      <c r="J99" s="450"/>
      <c r="K99" s="450"/>
      <c r="L99" s="450"/>
      <c r="M99" s="451">
        <f t="shared" si="8"/>
        <v>0</v>
      </c>
      <c r="N99" s="457"/>
      <c r="X99" s="417"/>
      <c r="Y99" s="417"/>
      <c r="Z99" s="417"/>
      <c r="AA99" s="418"/>
    </row>
    <row r="100" spans="1:27" s="419" customFormat="1" ht="18.75" customHeight="1">
      <c r="A100" s="444">
        <f t="shared" si="9"/>
        <v>0</v>
      </c>
      <c r="B100" s="445">
        <f t="shared" si="6"/>
        <v>0</v>
      </c>
      <c r="C100" s="446">
        <f>IF(($P$9-SUM($C$9:C99))&gt;0,$AA$9,0)</f>
        <v>0</v>
      </c>
      <c r="D100" s="447">
        <f>IF(($P$10-SUM($D$9:D99))&gt;0,$AA$10,0)</f>
        <v>0</v>
      </c>
      <c r="E100" s="448">
        <f>ROUND(((P$9-SUM(C$9:C99))*G$2/100)/12,0)+ROUND(((P$10-SUM(D$9:D99))*(G$2-P$15)/100)/12,0)</f>
        <v>0</v>
      </c>
      <c r="F100" s="449">
        <f t="shared" si="7"/>
        <v>0</v>
      </c>
      <c r="G100" s="1466"/>
      <c r="H100" s="1467"/>
      <c r="I100" s="450"/>
      <c r="J100" s="450"/>
      <c r="K100" s="450"/>
      <c r="L100" s="450"/>
      <c r="M100" s="451">
        <f t="shared" si="8"/>
        <v>0</v>
      </c>
      <c r="N100" s="457"/>
      <c r="X100" s="417"/>
      <c r="Y100" s="417"/>
      <c r="Z100" s="417"/>
      <c r="AA100" s="418"/>
    </row>
    <row r="101" spans="1:27" s="419" customFormat="1" ht="18.75" customHeight="1">
      <c r="A101" s="444">
        <f t="shared" si="9"/>
        <v>0</v>
      </c>
      <c r="B101" s="445">
        <f t="shared" si="6"/>
        <v>0</v>
      </c>
      <c r="C101" s="446">
        <f>IF(($P$9-SUM($C$9:C100))&gt;0,$AA$9,0)</f>
        <v>0</v>
      </c>
      <c r="D101" s="447">
        <f>IF(($P$10-SUM($D$9:D100))&gt;0,$AA$10,0)</f>
        <v>0</v>
      </c>
      <c r="E101" s="448">
        <f>ROUND(((P$9-SUM(C$9:C100))*G$2/100)/12,0)+ROUND(((P$10-SUM(D$9:D100))*(G$2-P$15)/100)/12,0)</f>
        <v>0</v>
      </c>
      <c r="F101" s="449">
        <f t="shared" si="7"/>
        <v>0</v>
      </c>
      <c r="G101" s="1466"/>
      <c r="H101" s="1467"/>
      <c r="I101" s="450"/>
      <c r="J101" s="450"/>
      <c r="K101" s="450"/>
      <c r="L101" s="450"/>
      <c r="M101" s="451">
        <f t="shared" si="8"/>
        <v>0</v>
      </c>
      <c r="N101" s="457"/>
      <c r="X101" s="417"/>
      <c r="Y101" s="417"/>
      <c r="Z101" s="417"/>
      <c r="AA101" s="418"/>
    </row>
    <row r="102" spans="1:27" s="419" customFormat="1" ht="18.75" customHeight="1">
      <c r="A102" s="444">
        <f t="shared" si="9"/>
        <v>0</v>
      </c>
      <c r="B102" s="445">
        <f t="shared" si="6"/>
        <v>0</v>
      </c>
      <c r="C102" s="446">
        <f>IF(($P$9-SUM($C$9:C101))&gt;0,$AA$9,0)</f>
        <v>0</v>
      </c>
      <c r="D102" s="447">
        <f>IF(($P$10-SUM($D$9:D101))&gt;0,$AA$10,0)</f>
        <v>0</v>
      </c>
      <c r="E102" s="448">
        <f>ROUND(((P$9-SUM(C$9:C101))*G$2/100)/12,0)+ROUND(((P$10-SUM(D$9:D101))*(G$2-P$15)/100)/12,0)</f>
        <v>0</v>
      </c>
      <c r="F102" s="449">
        <f t="shared" si="7"/>
        <v>0</v>
      </c>
      <c r="G102" s="459" t="s">
        <v>589</v>
      </c>
      <c r="H102" s="460">
        <f>SUM(F93:F104)</f>
        <v>0</v>
      </c>
      <c r="I102" s="450"/>
      <c r="J102" s="450"/>
      <c r="K102" s="450"/>
      <c r="L102" s="450"/>
      <c r="M102" s="451">
        <f t="shared" si="8"/>
        <v>0</v>
      </c>
      <c r="N102" s="457"/>
      <c r="X102" s="417"/>
      <c r="Y102" s="417"/>
      <c r="Z102" s="417"/>
      <c r="AA102" s="418"/>
    </row>
    <row r="103" spans="1:27" s="419" customFormat="1" ht="18.75" customHeight="1">
      <c r="A103" s="444">
        <f t="shared" si="9"/>
        <v>0</v>
      </c>
      <c r="B103" s="445">
        <f t="shared" si="6"/>
        <v>0</v>
      </c>
      <c r="C103" s="446">
        <f>IF(($P$9-SUM($C$9:C102))&gt;0,$AA$9,0)</f>
        <v>0</v>
      </c>
      <c r="D103" s="447">
        <f>IF(($P$10-SUM($D$9:D102))&gt;0,$AA$10,0)</f>
        <v>0</v>
      </c>
      <c r="E103" s="448">
        <f>ROUND(((P$9-SUM(C$9:C102))*G$2/100)/12,0)+ROUND(((P$10-SUM(D$9:D102))*(G$2-P$15)/100)/12,0)</f>
        <v>0</v>
      </c>
      <c r="F103" s="449">
        <f t="shared" si="7"/>
        <v>0</v>
      </c>
      <c r="G103" s="461" t="s">
        <v>616</v>
      </c>
      <c r="H103" s="462">
        <f>SUM(B93:B104)</f>
        <v>0</v>
      </c>
      <c r="I103" s="450"/>
      <c r="J103" s="450"/>
      <c r="K103" s="450"/>
      <c r="L103" s="450"/>
      <c r="M103" s="451">
        <f t="shared" si="8"/>
        <v>0</v>
      </c>
      <c r="N103" s="457"/>
      <c r="X103" s="417"/>
      <c r="Y103" s="417"/>
      <c r="Z103" s="417"/>
      <c r="AA103" s="418"/>
    </row>
    <row r="104" spans="1:27" s="419" customFormat="1" ht="18.75" customHeight="1">
      <c r="A104" s="465">
        <f t="shared" si="9"/>
        <v>0</v>
      </c>
      <c r="B104" s="466">
        <f t="shared" si="6"/>
        <v>0</v>
      </c>
      <c r="C104" s="467">
        <f>IF(($P$9-SUM($C$9:C103))&gt;0,$AA$9,0)</f>
        <v>0</v>
      </c>
      <c r="D104" s="468">
        <f>IF(($P$10-SUM($D$9:D103))&gt;0,$AA$10,0)</f>
        <v>0</v>
      </c>
      <c r="E104" s="469">
        <f>ROUND(((P$9-SUM(C$9:C103))*G$2/100)/12,0)+ROUND(((P$10-SUM(D$9:D103))*(G$2-P$15)/100)/12,0)</f>
        <v>0</v>
      </c>
      <c r="F104" s="470">
        <f t="shared" si="7"/>
        <v>0</v>
      </c>
      <c r="G104" s="471" t="s">
        <v>623</v>
      </c>
      <c r="H104" s="472">
        <f>SUM(E93:E104)</f>
        <v>0</v>
      </c>
      <c r="I104" s="473"/>
      <c r="J104" s="473"/>
      <c r="K104" s="473"/>
      <c r="L104" s="473"/>
      <c r="M104" s="474">
        <f t="shared" si="8"/>
        <v>0</v>
      </c>
      <c r="N104" s="457"/>
      <c r="X104" s="417"/>
      <c r="Y104" s="417"/>
      <c r="Z104" s="417"/>
      <c r="AA104" s="418"/>
    </row>
    <row r="105" spans="1:27" s="419" customFormat="1" ht="18.75" customHeight="1">
      <c r="A105" s="432">
        <f t="shared" si="9"/>
        <v>0</v>
      </c>
      <c r="B105" s="433">
        <f t="shared" si="6"/>
        <v>0</v>
      </c>
      <c r="C105" s="434">
        <f>IF(($P$9-SUM($C$9:C104))&gt;0,$AA$9,0)</f>
        <v>0</v>
      </c>
      <c r="D105" s="435">
        <f>IF(($P$10-SUM($D$9:D104))&gt;0,$AA$10,0)</f>
        <v>0</v>
      </c>
      <c r="E105" s="479">
        <f>ROUND(((P$9-SUM(C$9:C104))*G$2/100)/12,0)+ROUND(((P$10-SUM(D$9:D104))*(G$2-P$15)/100)/12,0)</f>
        <v>0</v>
      </c>
      <c r="F105" s="437">
        <f t="shared" si="7"/>
        <v>0</v>
      </c>
      <c r="G105" s="1464" t="s">
        <v>639</v>
      </c>
      <c r="H105" s="1465"/>
      <c r="I105" s="438"/>
      <c r="J105" s="438"/>
      <c r="K105" s="438"/>
      <c r="L105" s="438"/>
      <c r="M105" s="440">
        <f t="shared" si="8"/>
        <v>0</v>
      </c>
      <c r="N105" s="457"/>
      <c r="X105" s="417"/>
      <c r="Y105" s="417"/>
      <c r="Z105" s="417"/>
      <c r="AA105" s="418"/>
    </row>
    <row r="106" spans="1:27" s="419" customFormat="1" ht="18.75" customHeight="1">
      <c r="A106" s="444">
        <f t="shared" si="9"/>
        <v>0</v>
      </c>
      <c r="B106" s="445">
        <f t="shared" si="6"/>
        <v>0</v>
      </c>
      <c r="C106" s="446">
        <f>IF(($P$9-SUM($C$9:C105))&gt;0,$AA$9,0)</f>
        <v>0</v>
      </c>
      <c r="D106" s="447">
        <f>IF(($P$10-SUM($D$9:D105))&gt;0,$AA$10,0)</f>
        <v>0</v>
      </c>
      <c r="E106" s="448">
        <f>ROUND(((P$9-SUM(C$9:C105))*G$2/100)/12,0)+ROUND(((P$10-SUM(D$9:D105))*(G$2-P$15)/100)/12,0)</f>
        <v>0</v>
      </c>
      <c r="F106" s="449">
        <f t="shared" si="7"/>
        <v>0</v>
      </c>
      <c r="G106" s="1466"/>
      <c r="H106" s="1467"/>
      <c r="I106" s="450"/>
      <c r="J106" s="450"/>
      <c r="K106" s="450"/>
      <c r="L106" s="450"/>
      <c r="M106" s="451">
        <f t="shared" si="8"/>
        <v>0</v>
      </c>
      <c r="N106" s="457"/>
      <c r="X106" s="417"/>
      <c r="Y106" s="417"/>
      <c r="Z106" s="417"/>
      <c r="AA106" s="418"/>
    </row>
    <row r="107" spans="1:27" s="419" customFormat="1" ht="18.75" customHeight="1">
      <c r="A107" s="444">
        <f t="shared" si="9"/>
        <v>0</v>
      </c>
      <c r="B107" s="445">
        <f t="shared" si="6"/>
        <v>0</v>
      </c>
      <c r="C107" s="446">
        <f>IF(($P$9-SUM($C$9:C106))&gt;0,$AA$9,0)</f>
        <v>0</v>
      </c>
      <c r="D107" s="447">
        <f>IF(($P$10-SUM($D$9:D106))&gt;0,$AA$10,0)</f>
        <v>0</v>
      </c>
      <c r="E107" s="448">
        <f>ROUND(((P$9-SUM(C$9:C106))*G$2/100)/12,0)+ROUND(((P$10-SUM(D$9:D106))*(G$2-P$15)/100)/12,0)</f>
        <v>0</v>
      </c>
      <c r="F107" s="449">
        <f t="shared" si="7"/>
        <v>0</v>
      </c>
      <c r="G107" s="1466"/>
      <c r="H107" s="1467"/>
      <c r="I107" s="450"/>
      <c r="J107" s="450"/>
      <c r="K107" s="450"/>
      <c r="L107" s="450"/>
      <c r="M107" s="451">
        <f t="shared" si="8"/>
        <v>0</v>
      </c>
      <c r="N107" s="457"/>
      <c r="X107" s="417"/>
      <c r="Y107" s="417"/>
      <c r="Z107" s="417"/>
      <c r="AA107" s="418"/>
    </row>
    <row r="108" spans="1:27" s="419" customFormat="1" ht="18.75" customHeight="1">
      <c r="A108" s="444">
        <f t="shared" si="9"/>
        <v>0</v>
      </c>
      <c r="B108" s="445">
        <f t="shared" si="6"/>
        <v>0</v>
      </c>
      <c r="C108" s="446">
        <f>IF(($P$9-SUM($C$9:C107))&gt;0,$AA$9,0)</f>
        <v>0</v>
      </c>
      <c r="D108" s="447">
        <f>IF(($P$10-SUM($D$9:D107))&gt;0,$AA$10,0)</f>
        <v>0</v>
      </c>
      <c r="E108" s="448">
        <f>ROUND(((P$9-SUM(C$9:C107))*G$2/100)/12,0)+ROUND(((P$10-SUM(D$9:D107))*(G$2-P$15)/100)/12,0)</f>
        <v>0</v>
      </c>
      <c r="F108" s="449">
        <f t="shared" si="7"/>
        <v>0</v>
      </c>
      <c r="G108" s="1466"/>
      <c r="H108" s="1467"/>
      <c r="I108" s="450"/>
      <c r="J108" s="450"/>
      <c r="K108" s="450"/>
      <c r="L108" s="450"/>
      <c r="M108" s="451">
        <f t="shared" si="8"/>
        <v>0</v>
      </c>
      <c r="N108" s="457"/>
      <c r="X108" s="417"/>
      <c r="Y108" s="417"/>
      <c r="Z108" s="417"/>
      <c r="AA108" s="418"/>
    </row>
    <row r="109" spans="1:27" s="419" customFormat="1" ht="18.75" customHeight="1">
      <c r="A109" s="444">
        <f t="shared" si="9"/>
        <v>0</v>
      </c>
      <c r="B109" s="445">
        <f t="shared" si="6"/>
        <v>0</v>
      </c>
      <c r="C109" s="446">
        <f>IF(($P$9-SUM($C$9:C108))&gt;0,$AA$9,0)</f>
        <v>0</v>
      </c>
      <c r="D109" s="447">
        <f>IF(($P$10-SUM($D$9:D108))&gt;0,$AA$10,0)</f>
        <v>0</v>
      </c>
      <c r="E109" s="448">
        <f>ROUND(((P$9-SUM(C$9:C108))*G$2/100)/12,0)+ROUND(((P$10-SUM(D$9:D108))*(G$2-P$15)/100)/12,0)</f>
        <v>0</v>
      </c>
      <c r="F109" s="449">
        <f t="shared" si="7"/>
        <v>0</v>
      </c>
      <c r="G109" s="1466"/>
      <c r="H109" s="1467"/>
      <c r="I109" s="450"/>
      <c r="J109" s="450"/>
      <c r="K109" s="450"/>
      <c r="L109" s="450"/>
      <c r="M109" s="451">
        <f t="shared" si="8"/>
        <v>0</v>
      </c>
      <c r="N109" s="457"/>
      <c r="X109" s="417"/>
      <c r="Y109" s="417"/>
      <c r="Z109" s="417"/>
      <c r="AA109" s="418"/>
    </row>
    <row r="110" spans="1:27" s="419" customFormat="1" ht="18.75" customHeight="1">
      <c r="A110" s="444">
        <f t="shared" si="9"/>
        <v>0</v>
      </c>
      <c r="B110" s="445">
        <f t="shared" si="6"/>
        <v>0</v>
      </c>
      <c r="C110" s="446">
        <f>IF(($P$9-SUM($C$9:C109))&gt;0,$AA$9,0)</f>
        <v>0</v>
      </c>
      <c r="D110" s="447">
        <f>IF(($P$10-SUM($D$9:D109))&gt;0,$AA$10,0)</f>
        <v>0</v>
      </c>
      <c r="E110" s="448">
        <f>ROUND(((P$9-SUM(C$9:C109))*G$2/100)/12,0)+ROUND(((P$10-SUM(D$9:D109))*(G$2-P$15)/100)/12,0)</f>
        <v>0</v>
      </c>
      <c r="F110" s="449">
        <f t="shared" si="7"/>
        <v>0</v>
      </c>
      <c r="G110" s="1466"/>
      <c r="H110" s="1467"/>
      <c r="I110" s="450"/>
      <c r="J110" s="450"/>
      <c r="K110" s="450"/>
      <c r="L110" s="450"/>
      <c r="M110" s="451">
        <f t="shared" si="8"/>
        <v>0</v>
      </c>
      <c r="N110" s="457"/>
      <c r="X110" s="417"/>
      <c r="Y110" s="417"/>
      <c r="Z110" s="417"/>
      <c r="AA110" s="418"/>
    </row>
    <row r="111" spans="1:27" s="419" customFormat="1" ht="18.75" customHeight="1">
      <c r="A111" s="444">
        <f t="shared" si="9"/>
        <v>0</v>
      </c>
      <c r="B111" s="445">
        <f t="shared" si="6"/>
        <v>0</v>
      </c>
      <c r="C111" s="446">
        <f>IF(($P$9-SUM($C$9:C110))&gt;0,$AA$9,0)</f>
        <v>0</v>
      </c>
      <c r="D111" s="447">
        <f>IF(($P$10-SUM($D$9:D110))&gt;0,$AA$10,0)</f>
        <v>0</v>
      </c>
      <c r="E111" s="448">
        <f>ROUND(((P$9-SUM(C$9:C110))*G$2/100)/12,0)+ROUND(((P$10-SUM(D$9:D110))*(G$2-P$15)/100)/12,0)</f>
        <v>0</v>
      </c>
      <c r="F111" s="449">
        <f t="shared" si="7"/>
        <v>0</v>
      </c>
      <c r="G111" s="1466"/>
      <c r="H111" s="1467"/>
      <c r="I111" s="450"/>
      <c r="J111" s="450"/>
      <c r="K111" s="450"/>
      <c r="L111" s="450"/>
      <c r="M111" s="451">
        <f t="shared" si="8"/>
        <v>0</v>
      </c>
      <c r="N111" s="457"/>
      <c r="X111" s="417"/>
      <c r="Y111" s="417"/>
      <c r="Z111" s="417"/>
      <c r="AA111" s="418"/>
    </row>
    <row r="112" spans="1:27" s="419" customFormat="1" ht="18.75" customHeight="1">
      <c r="A112" s="444">
        <f t="shared" si="9"/>
        <v>0</v>
      </c>
      <c r="B112" s="445">
        <f t="shared" si="6"/>
        <v>0</v>
      </c>
      <c r="C112" s="446">
        <f>IF(($P$9-SUM($C$9:C111))&gt;0,$AA$9,0)</f>
        <v>0</v>
      </c>
      <c r="D112" s="447">
        <f>IF(($P$10-SUM($D$9:D111))&gt;0,$AA$10,0)</f>
        <v>0</v>
      </c>
      <c r="E112" s="448">
        <f>ROUND(((P$9-SUM(C$9:C111))*G$2/100)/12,0)+ROUND(((P$10-SUM(D$9:D111))*(G$2-P$15)/100)/12,0)</f>
        <v>0</v>
      </c>
      <c r="F112" s="449">
        <f t="shared" si="7"/>
        <v>0</v>
      </c>
      <c r="G112" s="1466"/>
      <c r="H112" s="1467"/>
      <c r="I112" s="450"/>
      <c r="J112" s="450"/>
      <c r="K112" s="450"/>
      <c r="L112" s="450"/>
      <c r="M112" s="451">
        <f t="shared" si="8"/>
        <v>0</v>
      </c>
      <c r="N112" s="457"/>
      <c r="X112" s="417"/>
      <c r="Y112" s="417"/>
      <c r="Z112" s="417"/>
      <c r="AA112" s="418"/>
    </row>
    <row r="113" spans="1:27" s="419" customFormat="1" ht="18.75" customHeight="1">
      <c r="A113" s="444">
        <f t="shared" si="9"/>
        <v>0</v>
      </c>
      <c r="B113" s="445">
        <f t="shared" si="6"/>
        <v>0</v>
      </c>
      <c r="C113" s="446">
        <f>IF(($P$9-SUM($C$9:C112))&gt;0,$AA$9,0)</f>
        <v>0</v>
      </c>
      <c r="D113" s="447">
        <f>IF(($P$10-SUM($D$9:D112))&gt;0,$AA$10,0)</f>
        <v>0</v>
      </c>
      <c r="E113" s="448">
        <f>ROUND(((P$9-SUM(C$9:C112))*G$2/100)/12,0)+ROUND(((P$10-SUM(D$9:D112))*(G$2-P$15)/100)/12,0)</f>
        <v>0</v>
      </c>
      <c r="F113" s="449">
        <f t="shared" si="7"/>
        <v>0</v>
      </c>
      <c r="G113" s="1466"/>
      <c r="H113" s="1467"/>
      <c r="I113" s="450"/>
      <c r="J113" s="450"/>
      <c r="K113" s="450"/>
      <c r="L113" s="450"/>
      <c r="M113" s="451">
        <f t="shared" si="8"/>
        <v>0</v>
      </c>
      <c r="N113" s="457"/>
      <c r="X113" s="417"/>
      <c r="Y113" s="417"/>
      <c r="Z113" s="417"/>
      <c r="AA113" s="418"/>
    </row>
    <row r="114" spans="1:27" s="419" customFormat="1" ht="18.75" customHeight="1">
      <c r="A114" s="444">
        <f t="shared" si="9"/>
        <v>0</v>
      </c>
      <c r="B114" s="445">
        <f t="shared" si="6"/>
        <v>0</v>
      </c>
      <c r="C114" s="446">
        <f>IF(($P$9-SUM($C$9:C113))&gt;0,$AA$9,0)</f>
        <v>0</v>
      </c>
      <c r="D114" s="447">
        <f>IF(($P$10-SUM($D$9:D113))&gt;0,$AA$10,0)</f>
        <v>0</v>
      </c>
      <c r="E114" s="448">
        <f>ROUND(((P$9-SUM(C$9:C113))*G$2/100)/12,0)+ROUND(((P$10-SUM(D$9:D113))*(G$2-P$15)/100)/12,0)</f>
        <v>0</v>
      </c>
      <c r="F114" s="449">
        <f t="shared" si="7"/>
        <v>0</v>
      </c>
      <c r="G114" s="459" t="s">
        <v>589</v>
      </c>
      <c r="H114" s="460">
        <f>SUM(F105:F116)</f>
        <v>0</v>
      </c>
      <c r="I114" s="450"/>
      <c r="J114" s="450"/>
      <c r="K114" s="450"/>
      <c r="L114" s="450"/>
      <c r="M114" s="451">
        <f t="shared" si="8"/>
        <v>0</v>
      </c>
      <c r="N114" s="457"/>
      <c r="X114" s="417"/>
      <c r="Y114" s="417"/>
      <c r="Z114" s="417"/>
      <c r="AA114" s="418"/>
    </row>
    <row r="115" spans="1:27" s="419" customFormat="1" ht="18.75" customHeight="1">
      <c r="A115" s="444">
        <f t="shared" si="9"/>
        <v>0</v>
      </c>
      <c r="B115" s="445">
        <f t="shared" si="6"/>
        <v>0</v>
      </c>
      <c r="C115" s="446">
        <f>IF(($P$9-SUM($C$9:C114))&gt;0,$AA$9,0)</f>
        <v>0</v>
      </c>
      <c r="D115" s="447">
        <f>IF(($P$10-SUM($D$9:D114))&gt;0,$AA$10,0)</f>
        <v>0</v>
      </c>
      <c r="E115" s="448">
        <f>ROUND(((P$9-SUM(C$9:C114))*G$2/100)/12,0)+ROUND(((P$10-SUM(D$9:D114))*(G$2-P$15)/100)/12,0)</f>
        <v>0</v>
      </c>
      <c r="F115" s="449">
        <f t="shared" si="7"/>
        <v>0</v>
      </c>
      <c r="G115" s="461" t="s">
        <v>616</v>
      </c>
      <c r="H115" s="462">
        <f>SUM(B105:B116)</f>
        <v>0</v>
      </c>
      <c r="I115" s="450"/>
      <c r="J115" s="450"/>
      <c r="K115" s="450"/>
      <c r="L115" s="450"/>
      <c r="M115" s="451">
        <f t="shared" si="8"/>
        <v>0</v>
      </c>
      <c r="N115" s="457"/>
      <c r="X115" s="417"/>
      <c r="Y115" s="417"/>
      <c r="Z115" s="417"/>
      <c r="AA115" s="418"/>
    </row>
    <row r="116" spans="1:27" s="419" customFormat="1" ht="18.75" customHeight="1">
      <c r="A116" s="465">
        <f t="shared" si="9"/>
        <v>0</v>
      </c>
      <c r="B116" s="466">
        <f t="shared" si="6"/>
        <v>0</v>
      </c>
      <c r="C116" s="467">
        <f>IF(($P$9-SUM($C$9:C115))&gt;0,$AA$9,0)</f>
        <v>0</v>
      </c>
      <c r="D116" s="468">
        <f>IF(($P$10-SUM($D$9:D115))&gt;0,$AA$10,0)</f>
        <v>0</v>
      </c>
      <c r="E116" s="469">
        <f>ROUND(((P$9-SUM(C$9:C115))*G$2/100)/12,0)+ROUND(((P$10-SUM(D$9:D115))*(G$2-P$15)/100)/12,0)</f>
        <v>0</v>
      </c>
      <c r="F116" s="470">
        <f t="shared" si="7"/>
        <v>0</v>
      </c>
      <c r="G116" s="471" t="s">
        <v>623</v>
      </c>
      <c r="H116" s="472">
        <f>SUM(E105:E116)</f>
        <v>0</v>
      </c>
      <c r="I116" s="473"/>
      <c r="J116" s="473"/>
      <c r="K116" s="473"/>
      <c r="L116" s="473"/>
      <c r="M116" s="474">
        <f t="shared" si="8"/>
        <v>0</v>
      </c>
      <c r="N116" s="457"/>
      <c r="X116" s="417"/>
      <c r="Y116" s="417"/>
      <c r="Z116" s="417"/>
      <c r="AA116" s="418"/>
    </row>
    <row r="117" spans="1:27" s="419" customFormat="1" ht="18.75" customHeight="1">
      <c r="A117" s="432">
        <f t="shared" si="9"/>
        <v>0</v>
      </c>
      <c r="B117" s="433">
        <f t="shared" si="6"/>
        <v>0</v>
      </c>
      <c r="C117" s="434">
        <f>IF(($P$9-SUM($C$9:C116))&gt;0,$AA$9,0)</f>
        <v>0</v>
      </c>
      <c r="D117" s="435">
        <f>IF(($P$10-SUM($D$9:D116))&gt;0,$AA$10,0)</f>
        <v>0</v>
      </c>
      <c r="E117" s="479">
        <f>ROUND(((P$9-SUM(C$9:C116))*G$2/100)/12,0)+ROUND(((P$10-SUM(D$9:D116))*(G$2-P$15)/100)/12,0)</f>
        <v>0</v>
      </c>
      <c r="F117" s="437">
        <f t="shared" si="7"/>
        <v>0</v>
      </c>
      <c r="G117" s="1464" t="s">
        <v>640</v>
      </c>
      <c r="H117" s="1465"/>
      <c r="I117" s="438"/>
      <c r="J117" s="438"/>
      <c r="K117" s="438"/>
      <c r="L117" s="438"/>
      <c r="M117" s="440">
        <f t="shared" si="8"/>
        <v>0</v>
      </c>
      <c r="N117" s="457"/>
      <c r="X117" s="417"/>
      <c r="Y117" s="417"/>
      <c r="Z117" s="417"/>
      <c r="AA117" s="418"/>
    </row>
    <row r="118" spans="1:27" s="419" customFormat="1" ht="18.75" customHeight="1">
      <c r="A118" s="444">
        <f t="shared" si="9"/>
        <v>0</v>
      </c>
      <c r="B118" s="445">
        <f t="shared" si="6"/>
        <v>0</v>
      </c>
      <c r="C118" s="446">
        <f>IF(($P$9-SUM($C$9:C117))&gt;0,$AA$9,0)</f>
        <v>0</v>
      </c>
      <c r="D118" s="447">
        <f>IF(($P$10-SUM($D$9:D117))&gt;0,$AA$10,0)</f>
        <v>0</v>
      </c>
      <c r="E118" s="448">
        <f>ROUND(((P$9-SUM(C$9:C117))*G$2/100)/12,0)+ROUND(((P$10-SUM(D$9:D117))*(G$2-P$15)/100)/12,0)</f>
        <v>0</v>
      </c>
      <c r="F118" s="449">
        <f t="shared" si="7"/>
        <v>0</v>
      </c>
      <c r="G118" s="1466"/>
      <c r="H118" s="1467"/>
      <c r="I118" s="450"/>
      <c r="J118" s="450"/>
      <c r="K118" s="450"/>
      <c r="L118" s="450"/>
      <c r="M118" s="451">
        <f t="shared" si="8"/>
        <v>0</v>
      </c>
      <c r="N118" s="457"/>
      <c r="X118" s="417"/>
      <c r="Y118" s="417"/>
      <c r="Z118" s="417"/>
      <c r="AA118" s="418"/>
    </row>
    <row r="119" spans="1:27" s="419" customFormat="1" ht="18.75" customHeight="1">
      <c r="A119" s="444">
        <f t="shared" si="9"/>
        <v>0</v>
      </c>
      <c r="B119" s="445">
        <f t="shared" si="6"/>
        <v>0</v>
      </c>
      <c r="C119" s="446">
        <f>IF(($P$9-SUM($C$9:C118))&gt;0,$AA$9,0)</f>
        <v>0</v>
      </c>
      <c r="D119" s="447">
        <f>IF(($P$10-SUM($D$9:D118))&gt;0,$AA$10,0)</f>
        <v>0</v>
      </c>
      <c r="E119" s="448">
        <f>ROUND(((P$9-SUM(C$9:C118))*G$2/100)/12,0)+ROUND(((P$10-SUM(D$9:D118))*(G$2-P$15)/100)/12,0)</f>
        <v>0</v>
      </c>
      <c r="F119" s="449">
        <f t="shared" si="7"/>
        <v>0</v>
      </c>
      <c r="G119" s="1466"/>
      <c r="H119" s="1467"/>
      <c r="I119" s="450"/>
      <c r="J119" s="450"/>
      <c r="K119" s="450"/>
      <c r="L119" s="450"/>
      <c r="M119" s="451">
        <f t="shared" si="8"/>
        <v>0</v>
      </c>
      <c r="N119" s="457"/>
      <c r="X119" s="417"/>
      <c r="Y119" s="417"/>
      <c r="Z119" s="417"/>
      <c r="AA119" s="418"/>
    </row>
    <row r="120" spans="1:27" s="419" customFormat="1" ht="18.75" customHeight="1">
      <c r="A120" s="444">
        <f t="shared" si="9"/>
        <v>0</v>
      </c>
      <c r="B120" s="445">
        <f t="shared" si="6"/>
        <v>0</v>
      </c>
      <c r="C120" s="446">
        <f>IF(($P$9-SUM($C$9:C119))&gt;0,$AA$9,0)</f>
        <v>0</v>
      </c>
      <c r="D120" s="447">
        <f>IF(($P$10-SUM($D$9:D119))&gt;0,$AA$10,0)</f>
        <v>0</v>
      </c>
      <c r="E120" s="448">
        <f>ROUND(((P$9-SUM(C$9:C119))*G$2/100)/12,0)+ROUND(((P$10-SUM(D$9:D119))*(G$2-P$15)/100)/12,0)</f>
        <v>0</v>
      </c>
      <c r="F120" s="449">
        <f t="shared" si="7"/>
        <v>0</v>
      </c>
      <c r="G120" s="1466"/>
      <c r="H120" s="1467"/>
      <c r="I120" s="450"/>
      <c r="J120" s="450"/>
      <c r="K120" s="450"/>
      <c r="L120" s="450"/>
      <c r="M120" s="451">
        <f t="shared" si="8"/>
        <v>0</v>
      </c>
      <c r="N120" s="457"/>
      <c r="X120" s="417"/>
      <c r="Y120" s="417"/>
      <c r="Z120" s="417"/>
      <c r="AA120" s="418"/>
    </row>
    <row r="121" spans="1:27" s="419" customFormat="1" ht="18.75" customHeight="1">
      <c r="A121" s="444">
        <f t="shared" si="9"/>
        <v>0</v>
      </c>
      <c r="B121" s="445">
        <f t="shared" si="6"/>
        <v>0</v>
      </c>
      <c r="C121" s="446">
        <f>IF(($P$9-SUM($C$9:C120))&gt;0,$AA$9,0)</f>
        <v>0</v>
      </c>
      <c r="D121" s="447">
        <f>IF(($P$10-SUM($D$9:D120))&gt;0,$AA$10,0)</f>
        <v>0</v>
      </c>
      <c r="E121" s="448">
        <f>ROUND(((P$9-SUM(C$9:C120))*G$2/100)/12,0)+ROUND(((P$10-SUM(D$9:D120))*(G$2-P$15)/100)/12,0)</f>
        <v>0</v>
      </c>
      <c r="F121" s="449">
        <f t="shared" si="7"/>
        <v>0</v>
      </c>
      <c r="G121" s="1466"/>
      <c r="H121" s="1467"/>
      <c r="I121" s="450"/>
      <c r="J121" s="450"/>
      <c r="K121" s="450"/>
      <c r="L121" s="450"/>
      <c r="M121" s="451">
        <f t="shared" si="8"/>
        <v>0</v>
      </c>
      <c r="N121" s="457"/>
      <c r="X121" s="417"/>
      <c r="Y121" s="417"/>
      <c r="Z121" s="417"/>
      <c r="AA121" s="418"/>
    </row>
    <row r="122" spans="1:27" s="419" customFormat="1" ht="18.75" customHeight="1">
      <c r="A122" s="444">
        <f t="shared" si="9"/>
        <v>0</v>
      </c>
      <c r="B122" s="445">
        <f t="shared" si="6"/>
        <v>0</v>
      </c>
      <c r="C122" s="446">
        <f>IF(($P$9-SUM($C$9:C121))&gt;0,$AA$9,0)</f>
        <v>0</v>
      </c>
      <c r="D122" s="447">
        <f>IF(($P$10-SUM($D$9:D121))&gt;0,$AA$10,0)</f>
        <v>0</v>
      </c>
      <c r="E122" s="448">
        <f>ROUND(((P$9-SUM(C$9:C121))*G$2/100)/12,0)+ROUND(((P$10-SUM(D$9:D121))*(G$2-P$15)/100)/12,0)</f>
        <v>0</v>
      </c>
      <c r="F122" s="449">
        <f t="shared" si="7"/>
        <v>0</v>
      </c>
      <c r="G122" s="1466"/>
      <c r="H122" s="1467"/>
      <c r="I122" s="450"/>
      <c r="J122" s="450"/>
      <c r="K122" s="450"/>
      <c r="L122" s="450"/>
      <c r="M122" s="451">
        <f t="shared" si="8"/>
        <v>0</v>
      </c>
      <c r="N122" s="457"/>
      <c r="X122" s="417"/>
      <c r="Y122" s="417"/>
      <c r="Z122" s="417"/>
      <c r="AA122" s="418"/>
    </row>
    <row r="123" spans="1:27" s="419" customFormat="1" ht="18.75" customHeight="1">
      <c r="A123" s="444">
        <f t="shared" si="9"/>
        <v>0</v>
      </c>
      <c r="B123" s="445">
        <f t="shared" si="6"/>
        <v>0</v>
      </c>
      <c r="C123" s="446">
        <f>IF(($P$9-SUM($C$9:C122))&gt;0,$AA$9,0)</f>
        <v>0</v>
      </c>
      <c r="D123" s="447">
        <f>IF(($P$10-SUM($D$9:D122))&gt;0,$AA$10,0)</f>
        <v>0</v>
      </c>
      <c r="E123" s="448">
        <f>ROUND(((P$9-SUM(C$9:C122))*G$2/100)/12,0)+ROUND(((P$10-SUM(D$9:D122))*(G$2-P$15)/100)/12,0)</f>
        <v>0</v>
      </c>
      <c r="F123" s="449">
        <f t="shared" si="7"/>
        <v>0</v>
      </c>
      <c r="G123" s="1466"/>
      <c r="H123" s="1467"/>
      <c r="I123" s="450"/>
      <c r="J123" s="450"/>
      <c r="K123" s="450"/>
      <c r="L123" s="450"/>
      <c r="M123" s="451">
        <f t="shared" si="8"/>
        <v>0</v>
      </c>
      <c r="N123" s="457"/>
      <c r="X123" s="417"/>
      <c r="Y123" s="417"/>
      <c r="Z123" s="417"/>
      <c r="AA123" s="418"/>
    </row>
    <row r="124" spans="1:27" s="419" customFormat="1" ht="18.75" customHeight="1">
      <c r="A124" s="444">
        <f t="shared" si="9"/>
        <v>0</v>
      </c>
      <c r="B124" s="445">
        <f t="shared" si="6"/>
        <v>0</v>
      </c>
      <c r="C124" s="446">
        <f>IF(($P$9-SUM($C$9:C123))&gt;0,$AA$9,0)</f>
        <v>0</v>
      </c>
      <c r="D124" s="447">
        <f>IF(($P$10-SUM($D$9:D123))&gt;0,$AA$10,0)</f>
        <v>0</v>
      </c>
      <c r="E124" s="448">
        <f>ROUND(((P$9-SUM(C$9:C123))*G$2/100)/12,0)+ROUND(((P$10-SUM(D$9:D123))*(G$2-P$15)/100)/12,0)</f>
        <v>0</v>
      </c>
      <c r="F124" s="449">
        <f t="shared" si="7"/>
        <v>0</v>
      </c>
      <c r="G124" s="1466"/>
      <c r="H124" s="1467"/>
      <c r="I124" s="450"/>
      <c r="J124" s="450"/>
      <c r="K124" s="450"/>
      <c r="L124" s="450"/>
      <c r="M124" s="451">
        <f t="shared" si="8"/>
        <v>0</v>
      </c>
      <c r="N124" s="457"/>
      <c r="X124" s="417"/>
      <c r="Y124" s="417"/>
      <c r="Z124" s="417"/>
      <c r="AA124" s="418"/>
    </row>
    <row r="125" spans="1:27" s="419" customFormat="1" ht="18.75" customHeight="1">
      <c r="A125" s="444">
        <f t="shared" si="9"/>
        <v>0</v>
      </c>
      <c r="B125" s="445">
        <f t="shared" si="6"/>
        <v>0</v>
      </c>
      <c r="C125" s="446">
        <f>IF(($P$9-SUM($C$9:C124))&gt;0,$AA$9,0)</f>
        <v>0</v>
      </c>
      <c r="D125" s="447">
        <f>IF(($P$10-SUM($D$9:D124))&gt;0,$AA$10,0)</f>
        <v>0</v>
      </c>
      <c r="E125" s="448">
        <f>ROUND(((P$9-SUM(C$9:C124))*G$2/100)/12,0)+ROUND(((P$10-SUM(D$9:D124))*(G$2-P$15)/100)/12,0)</f>
        <v>0</v>
      </c>
      <c r="F125" s="449">
        <f t="shared" si="7"/>
        <v>0</v>
      </c>
      <c r="G125" s="1466"/>
      <c r="H125" s="1467"/>
      <c r="I125" s="450"/>
      <c r="J125" s="450"/>
      <c r="K125" s="450"/>
      <c r="L125" s="450"/>
      <c r="M125" s="451">
        <f t="shared" si="8"/>
        <v>0</v>
      </c>
      <c r="N125" s="457"/>
      <c r="X125" s="417"/>
      <c r="Y125" s="417"/>
      <c r="Z125" s="417"/>
      <c r="AA125" s="418"/>
    </row>
    <row r="126" spans="1:27" s="419" customFormat="1" ht="18.75" customHeight="1">
      <c r="A126" s="444">
        <f t="shared" si="9"/>
        <v>0</v>
      </c>
      <c r="B126" s="445">
        <f t="shared" si="6"/>
        <v>0</v>
      </c>
      <c r="C126" s="446">
        <f>IF(($P$9-SUM($C$9:C125))&gt;0,$AA$9,0)</f>
        <v>0</v>
      </c>
      <c r="D126" s="447">
        <f>IF(($P$10-SUM($D$9:D125))&gt;0,$AA$10,0)</f>
        <v>0</v>
      </c>
      <c r="E126" s="448">
        <f>ROUND(((P$9-SUM(C$9:C125))*G$2/100)/12,0)+ROUND(((P$10-SUM(D$9:D125))*(G$2-P$15)/100)/12,0)</f>
        <v>0</v>
      </c>
      <c r="F126" s="449">
        <f t="shared" si="7"/>
        <v>0</v>
      </c>
      <c r="G126" s="459" t="s">
        <v>589</v>
      </c>
      <c r="H126" s="460">
        <f>SUM(F117:F128)</f>
        <v>0</v>
      </c>
      <c r="I126" s="450"/>
      <c r="J126" s="450"/>
      <c r="K126" s="450"/>
      <c r="L126" s="450"/>
      <c r="M126" s="451">
        <f t="shared" si="8"/>
        <v>0</v>
      </c>
      <c r="N126" s="457"/>
      <c r="X126" s="417"/>
      <c r="Y126" s="417"/>
      <c r="Z126" s="417"/>
      <c r="AA126" s="418"/>
    </row>
    <row r="127" spans="1:27" s="419" customFormat="1" ht="18.75" customHeight="1">
      <c r="A127" s="444">
        <f t="shared" si="9"/>
        <v>0</v>
      </c>
      <c r="B127" s="445">
        <f t="shared" si="6"/>
        <v>0</v>
      </c>
      <c r="C127" s="446">
        <f>IF(($P$9-SUM($C$9:C126))&gt;0,$AA$9,0)</f>
        <v>0</v>
      </c>
      <c r="D127" s="447">
        <f>IF(($P$10-SUM($D$9:D126))&gt;0,$AA$10,0)</f>
        <v>0</v>
      </c>
      <c r="E127" s="448">
        <f>ROUND(((P$9-SUM(C$9:C126))*G$2/100)/12,0)+ROUND(((P$10-SUM(D$9:D126))*(G$2-P$15)/100)/12,0)</f>
        <v>0</v>
      </c>
      <c r="F127" s="449">
        <f t="shared" si="7"/>
        <v>0</v>
      </c>
      <c r="G127" s="461" t="s">
        <v>616</v>
      </c>
      <c r="H127" s="462">
        <f>SUM(B117:B128)</f>
        <v>0</v>
      </c>
      <c r="I127" s="450"/>
      <c r="J127" s="450"/>
      <c r="K127" s="450"/>
      <c r="L127" s="450"/>
      <c r="M127" s="451">
        <f t="shared" si="8"/>
        <v>0</v>
      </c>
      <c r="N127" s="457"/>
      <c r="X127" s="417"/>
      <c r="Y127" s="417"/>
      <c r="Z127" s="417"/>
      <c r="AA127" s="418"/>
    </row>
    <row r="128" spans="1:27" s="419" customFormat="1" ht="18.75" customHeight="1">
      <c r="A128" s="465">
        <f t="shared" si="9"/>
        <v>0</v>
      </c>
      <c r="B128" s="466">
        <f t="shared" si="6"/>
        <v>0</v>
      </c>
      <c r="C128" s="467">
        <f>IF(($P$9-SUM($C$9:C127))&gt;0,$AA$9,0)</f>
        <v>0</v>
      </c>
      <c r="D128" s="468">
        <f>IF(($P$10-SUM($D$9:D127))&gt;0,$AA$10,0)</f>
        <v>0</v>
      </c>
      <c r="E128" s="469">
        <f>ROUND(((P$9-SUM(C$9:C127))*G$2/100)/12,0)+ROUND(((P$10-SUM(D$9:D127))*(G$2-P$15)/100)/12,0)</f>
        <v>0</v>
      </c>
      <c r="F128" s="470">
        <f t="shared" si="7"/>
        <v>0</v>
      </c>
      <c r="G128" s="471" t="s">
        <v>623</v>
      </c>
      <c r="H128" s="472">
        <f>SUM(E117:E128)</f>
        <v>0</v>
      </c>
      <c r="I128" s="473"/>
      <c r="J128" s="473"/>
      <c r="K128" s="473"/>
      <c r="L128" s="473"/>
      <c r="M128" s="474">
        <f t="shared" si="8"/>
        <v>0</v>
      </c>
      <c r="N128" s="457"/>
      <c r="X128" s="417"/>
      <c r="Y128" s="417"/>
      <c r="Z128" s="417"/>
      <c r="AA128" s="418"/>
    </row>
    <row r="129" spans="1:27" s="419" customFormat="1" ht="18.75" customHeight="1">
      <c r="A129" s="432">
        <f t="shared" si="9"/>
        <v>0</v>
      </c>
      <c r="B129" s="433">
        <f t="shared" si="6"/>
        <v>0</v>
      </c>
      <c r="C129" s="434">
        <f>IF(($P$9-SUM($C$9:C128))&gt;0,$AA$9,0)</f>
        <v>0</v>
      </c>
      <c r="D129" s="435">
        <f>IF(($P$10-SUM($D$9:D128))&gt;0,$AA$10,0)</f>
        <v>0</v>
      </c>
      <c r="E129" s="479">
        <f>ROUND(((P$9-SUM(C$9:C128))*G$2/100)/12,0)+ROUND(((P$10-SUM(D$9:D128))*(G$2-P$15)/100)/12,0)</f>
        <v>0</v>
      </c>
      <c r="F129" s="437">
        <f t="shared" ref="F129:F192" si="10">IF(P$13&gt;1,"未定",B129+E129)</f>
        <v>0</v>
      </c>
      <c r="G129" s="1464" t="s">
        <v>641</v>
      </c>
      <c r="H129" s="1465"/>
      <c r="I129" s="438"/>
      <c r="J129" s="438"/>
      <c r="K129" s="438"/>
      <c r="L129" s="438"/>
      <c r="M129" s="440">
        <f t="shared" si="8"/>
        <v>0</v>
      </c>
      <c r="N129" s="457"/>
      <c r="X129" s="417"/>
      <c r="Y129" s="417"/>
      <c r="Z129" s="417"/>
      <c r="AA129" s="418"/>
    </row>
    <row r="130" spans="1:27" s="419" customFormat="1" ht="18.75" customHeight="1">
      <c r="A130" s="444">
        <f t="shared" si="9"/>
        <v>0</v>
      </c>
      <c r="B130" s="445">
        <f t="shared" si="6"/>
        <v>0</v>
      </c>
      <c r="C130" s="446">
        <f>IF(($P$9-SUM($C$9:C129))&gt;0,$AA$9,0)</f>
        <v>0</v>
      </c>
      <c r="D130" s="447">
        <f>IF(($P$10-SUM($D$9:D129))&gt;0,$AA$10,0)</f>
        <v>0</v>
      </c>
      <c r="E130" s="448">
        <f>ROUND(((P$9-SUM(C$9:C129))*G$2/100)/12,0)+ROUND(((P$10-SUM(D$9:D129))*(G$2-P$15)/100)/12,0)</f>
        <v>0</v>
      </c>
      <c r="F130" s="449">
        <f t="shared" si="10"/>
        <v>0</v>
      </c>
      <c r="G130" s="1466"/>
      <c r="H130" s="1467"/>
      <c r="I130" s="450"/>
      <c r="J130" s="450"/>
      <c r="K130" s="450"/>
      <c r="L130" s="450"/>
      <c r="M130" s="451">
        <f t="shared" si="8"/>
        <v>0</v>
      </c>
      <c r="N130" s="457"/>
      <c r="X130" s="417"/>
      <c r="Y130" s="417"/>
      <c r="Z130" s="417"/>
      <c r="AA130" s="418"/>
    </row>
    <row r="131" spans="1:27" s="419" customFormat="1" ht="18.75" customHeight="1">
      <c r="A131" s="444">
        <f t="shared" si="9"/>
        <v>0</v>
      </c>
      <c r="B131" s="445">
        <f t="shared" si="6"/>
        <v>0</v>
      </c>
      <c r="C131" s="446">
        <f>IF(($P$9-SUM($C$9:C130))&gt;0,$AA$9,0)</f>
        <v>0</v>
      </c>
      <c r="D131" s="447">
        <f>IF(($P$10-SUM($D$9:D130))&gt;0,$AA$10,0)</f>
        <v>0</v>
      </c>
      <c r="E131" s="448">
        <f>ROUND(((P$9-SUM(C$9:C130))*G$2/100)/12,0)+ROUND(((P$10-SUM(D$9:D130))*(G$2-P$15)/100)/12,0)</f>
        <v>0</v>
      </c>
      <c r="F131" s="449">
        <f t="shared" si="10"/>
        <v>0</v>
      </c>
      <c r="G131" s="1466"/>
      <c r="H131" s="1467"/>
      <c r="I131" s="450"/>
      <c r="J131" s="450"/>
      <c r="K131" s="450"/>
      <c r="L131" s="450"/>
      <c r="M131" s="451">
        <f t="shared" si="8"/>
        <v>0</v>
      </c>
      <c r="N131" s="457"/>
      <c r="X131" s="417"/>
      <c r="Y131" s="417"/>
      <c r="Z131" s="417"/>
      <c r="AA131" s="418"/>
    </row>
    <row r="132" spans="1:27" s="419" customFormat="1" ht="18.75" customHeight="1">
      <c r="A132" s="444">
        <f t="shared" si="9"/>
        <v>0</v>
      </c>
      <c r="B132" s="445">
        <f t="shared" si="6"/>
        <v>0</v>
      </c>
      <c r="C132" s="446">
        <f>IF(($P$9-SUM($C$9:C131))&gt;0,$AA$9,0)</f>
        <v>0</v>
      </c>
      <c r="D132" s="447">
        <f>IF(($P$10-SUM($D$9:D131))&gt;0,$AA$10,0)</f>
        <v>0</v>
      </c>
      <c r="E132" s="448">
        <f>ROUND(((P$9-SUM(C$9:C131))*G$2/100)/12,0)+ROUND(((P$10-SUM(D$9:D131))*(G$2-P$15)/100)/12,0)</f>
        <v>0</v>
      </c>
      <c r="F132" s="449">
        <f t="shared" si="10"/>
        <v>0</v>
      </c>
      <c r="G132" s="1466"/>
      <c r="H132" s="1467"/>
      <c r="I132" s="450"/>
      <c r="J132" s="450"/>
      <c r="K132" s="450"/>
      <c r="L132" s="450"/>
      <c r="M132" s="451">
        <f t="shared" si="8"/>
        <v>0</v>
      </c>
      <c r="N132" s="457"/>
      <c r="X132" s="417"/>
      <c r="Y132" s="417"/>
      <c r="Z132" s="417"/>
      <c r="AA132" s="418"/>
    </row>
    <row r="133" spans="1:27" s="419" customFormat="1" ht="18.75" customHeight="1">
      <c r="A133" s="444">
        <f t="shared" si="9"/>
        <v>0</v>
      </c>
      <c r="B133" s="445">
        <f t="shared" si="6"/>
        <v>0</v>
      </c>
      <c r="C133" s="446">
        <f>IF(($P$9-SUM($C$9:C132))&gt;0,$AA$9,0)</f>
        <v>0</v>
      </c>
      <c r="D133" s="447">
        <f>IF(($P$10-SUM($D$9:D132))&gt;0,$AA$10,0)</f>
        <v>0</v>
      </c>
      <c r="E133" s="448">
        <f>ROUND(((P$9-SUM(C$9:C132))*G$2/100)/12,0)+ROUND(((P$10-SUM(D$9:D132))*(G$2-P$15)/100)/12,0)</f>
        <v>0</v>
      </c>
      <c r="F133" s="449">
        <f t="shared" si="10"/>
        <v>0</v>
      </c>
      <c r="G133" s="1466"/>
      <c r="H133" s="1467"/>
      <c r="I133" s="450"/>
      <c r="J133" s="450"/>
      <c r="K133" s="450"/>
      <c r="L133" s="450"/>
      <c r="M133" s="451">
        <f t="shared" si="8"/>
        <v>0</v>
      </c>
      <c r="N133" s="457"/>
      <c r="X133" s="417"/>
      <c r="Y133" s="417"/>
      <c r="Z133" s="417"/>
      <c r="AA133" s="418"/>
    </row>
    <row r="134" spans="1:27" s="419" customFormat="1" ht="18.75" customHeight="1">
      <c r="A134" s="444">
        <f t="shared" si="9"/>
        <v>0</v>
      </c>
      <c r="B134" s="445">
        <f t="shared" si="6"/>
        <v>0</v>
      </c>
      <c r="C134" s="446">
        <f>IF(($P$9-SUM($C$9:C133))&gt;0,$AA$9,0)</f>
        <v>0</v>
      </c>
      <c r="D134" s="447">
        <f>IF(($P$10-SUM($D$9:D133))&gt;0,$AA$10,0)</f>
        <v>0</v>
      </c>
      <c r="E134" s="448">
        <f>ROUND(((P$9-SUM(C$9:C133))*G$2/100)/12,0)+ROUND(((P$10-SUM(D$9:D133))*(G$2-P$15)/100)/12,0)</f>
        <v>0</v>
      </c>
      <c r="F134" s="449">
        <f t="shared" si="10"/>
        <v>0</v>
      </c>
      <c r="G134" s="1466"/>
      <c r="H134" s="1467"/>
      <c r="I134" s="450"/>
      <c r="J134" s="450"/>
      <c r="K134" s="450"/>
      <c r="L134" s="450"/>
      <c r="M134" s="451">
        <f t="shared" si="8"/>
        <v>0</v>
      </c>
      <c r="N134" s="457"/>
      <c r="X134" s="417"/>
      <c r="Y134" s="417"/>
      <c r="Z134" s="417"/>
      <c r="AA134" s="418"/>
    </row>
    <row r="135" spans="1:27" s="419" customFormat="1" ht="18.75" customHeight="1">
      <c r="A135" s="444">
        <f t="shared" si="9"/>
        <v>0</v>
      </c>
      <c r="B135" s="445">
        <f t="shared" si="6"/>
        <v>0</v>
      </c>
      <c r="C135" s="446">
        <f>IF(($P$9-SUM($C$9:C134))&gt;0,$AA$9,0)</f>
        <v>0</v>
      </c>
      <c r="D135" s="447">
        <f>IF(($P$10-SUM($D$9:D134))&gt;0,$AA$10,0)</f>
        <v>0</v>
      </c>
      <c r="E135" s="448">
        <f>ROUND(((P$9-SUM(C$9:C134))*G$2/100)/12,0)+ROUND(((P$10-SUM(D$9:D134))*(G$2-P$15)/100)/12,0)</f>
        <v>0</v>
      </c>
      <c r="F135" s="449">
        <f t="shared" si="10"/>
        <v>0</v>
      </c>
      <c r="G135" s="1466"/>
      <c r="H135" s="1467"/>
      <c r="I135" s="450"/>
      <c r="J135" s="450"/>
      <c r="K135" s="450"/>
      <c r="L135" s="450"/>
      <c r="M135" s="451">
        <f t="shared" si="8"/>
        <v>0</v>
      </c>
      <c r="N135" s="457"/>
      <c r="X135" s="417"/>
      <c r="Y135" s="417"/>
      <c r="Z135" s="417"/>
      <c r="AA135" s="418"/>
    </row>
    <row r="136" spans="1:27" s="419" customFormat="1" ht="18.75" customHeight="1">
      <c r="A136" s="444">
        <f t="shared" si="9"/>
        <v>0</v>
      </c>
      <c r="B136" s="445">
        <f t="shared" si="6"/>
        <v>0</v>
      </c>
      <c r="C136" s="446">
        <f>IF(($P$9-SUM($C$9:C135))&gt;0,$AA$9,0)</f>
        <v>0</v>
      </c>
      <c r="D136" s="447">
        <f>IF(($P$10-SUM($D$9:D135))&gt;0,$AA$10,0)</f>
        <v>0</v>
      </c>
      <c r="E136" s="448">
        <f>ROUND(((P$9-SUM(C$9:C135))*G$2/100)/12,0)+ROUND(((P$10-SUM(D$9:D135))*(G$2-P$15)/100)/12,0)</f>
        <v>0</v>
      </c>
      <c r="F136" s="449">
        <f t="shared" si="10"/>
        <v>0</v>
      </c>
      <c r="G136" s="1466"/>
      <c r="H136" s="1467"/>
      <c r="I136" s="450"/>
      <c r="J136" s="450"/>
      <c r="K136" s="450"/>
      <c r="L136" s="450"/>
      <c r="M136" s="451">
        <f t="shared" si="8"/>
        <v>0</v>
      </c>
      <c r="N136" s="457"/>
      <c r="X136" s="417"/>
      <c r="Y136" s="417"/>
      <c r="Z136" s="417"/>
      <c r="AA136" s="418"/>
    </row>
    <row r="137" spans="1:27" s="419" customFormat="1" ht="18.75" customHeight="1">
      <c r="A137" s="444">
        <f t="shared" si="9"/>
        <v>0</v>
      </c>
      <c r="B137" s="445">
        <f t="shared" ref="B137:B200" si="11">SUM(C137:D137)</f>
        <v>0</v>
      </c>
      <c r="C137" s="446">
        <f>IF(($P$9-SUM($C$9:C136))&gt;0,$AA$9,0)</f>
        <v>0</v>
      </c>
      <c r="D137" s="447">
        <f>IF(($P$10-SUM($D$9:D136))&gt;0,$AA$10,0)</f>
        <v>0</v>
      </c>
      <c r="E137" s="448">
        <f>ROUND(((P$9-SUM(C$9:C136))*G$2/100)/12,0)+ROUND(((P$10-SUM(D$9:D136))*(G$2-P$15)/100)/12,0)</f>
        <v>0</v>
      </c>
      <c r="F137" s="449">
        <f t="shared" si="10"/>
        <v>0</v>
      </c>
      <c r="G137" s="1466"/>
      <c r="H137" s="1467"/>
      <c r="I137" s="450"/>
      <c r="J137" s="450"/>
      <c r="K137" s="450"/>
      <c r="L137" s="450"/>
      <c r="M137" s="451">
        <f t="shared" ref="M137:M200" si="12">SUM(I137:L137)</f>
        <v>0</v>
      </c>
      <c r="N137" s="457"/>
      <c r="X137" s="417"/>
      <c r="Y137" s="417"/>
      <c r="Z137" s="417"/>
      <c r="AA137" s="418"/>
    </row>
    <row r="138" spans="1:27" s="419" customFormat="1" ht="18.75" customHeight="1">
      <c r="A138" s="444">
        <f t="shared" ref="A138:A201" si="13">IF(F138&gt;0,A137+1,0)</f>
        <v>0</v>
      </c>
      <c r="B138" s="445">
        <f t="shared" si="11"/>
        <v>0</v>
      </c>
      <c r="C138" s="446">
        <f>IF(($P$9-SUM($C$9:C137))&gt;0,$AA$9,0)</f>
        <v>0</v>
      </c>
      <c r="D138" s="447">
        <f>IF(($P$10-SUM($D$9:D137))&gt;0,$AA$10,0)</f>
        <v>0</v>
      </c>
      <c r="E138" s="448">
        <f>ROUND(((P$9-SUM(C$9:C137))*G$2/100)/12,0)+ROUND(((P$10-SUM(D$9:D137))*(G$2-P$15)/100)/12,0)</f>
        <v>0</v>
      </c>
      <c r="F138" s="449">
        <f t="shared" si="10"/>
        <v>0</v>
      </c>
      <c r="G138" s="459" t="s">
        <v>589</v>
      </c>
      <c r="H138" s="494">
        <f>IF(P$13&gt;1,"未定",SUM(F129:F140))</f>
        <v>0</v>
      </c>
      <c r="I138" s="450"/>
      <c r="J138" s="450"/>
      <c r="K138" s="450"/>
      <c r="L138" s="450"/>
      <c r="M138" s="451">
        <f t="shared" si="12"/>
        <v>0</v>
      </c>
      <c r="N138" s="457"/>
      <c r="X138" s="417"/>
      <c r="Y138" s="417"/>
      <c r="Z138" s="417"/>
      <c r="AA138" s="418"/>
    </row>
    <row r="139" spans="1:27" s="419" customFormat="1" ht="18.75" customHeight="1">
      <c r="A139" s="444">
        <f t="shared" si="13"/>
        <v>0</v>
      </c>
      <c r="B139" s="445">
        <f t="shared" si="11"/>
        <v>0</v>
      </c>
      <c r="C139" s="446">
        <f>IF(($P$9-SUM($C$9:C138))&gt;0,$AA$9,0)</f>
        <v>0</v>
      </c>
      <c r="D139" s="447">
        <f>IF(($P$10-SUM($D$9:D138))&gt;0,$AA$10,0)</f>
        <v>0</v>
      </c>
      <c r="E139" s="448">
        <f>ROUND(((P$9-SUM(C$9:C138))*G$2/100)/12,0)+ROUND(((P$10-SUM(D$9:D138))*(G$2-P$15)/100)/12,0)</f>
        <v>0</v>
      </c>
      <c r="F139" s="449">
        <f t="shared" si="10"/>
        <v>0</v>
      </c>
      <c r="G139" s="461" t="s">
        <v>616</v>
      </c>
      <c r="H139" s="462">
        <f>SUM(B129:B140)</f>
        <v>0</v>
      </c>
      <c r="I139" s="450"/>
      <c r="J139" s="450"/>
      <c r="K139" s="450"/>
      <c r="L139" s="450"/>
      <c r="M139" s="451">
        <f t="shared" si="12"/>
        <v>0</v>
      </c>
      <c r="N139" s="457"/>
      <c r="X139" s="417"/>
      <c r="Y139" s="417"/>
      <c r="Z139" s="417"/>
      <c r="AA139" s="418"/>
    </row>
    <row r="140" spans="1:27" s="419" customFormat="1" ht="18.75" customHeight="1">
      <c r="A140" s="465">
        <f t="shared" si="13"/>
        <v>0</v>
      </c>
      <c r="B140" s="466">
        <f t="shared" si="11"/>
        <v>0</v>
      </c>
      <c r="C140" s="467">
        <f>IF(($P$9-SUM($C$9:C139))&gt;0,$AA$9,0)</f>
        <v>0</v>
      </c>
      <c r="D140" s="468">
        <f>IF(($P$10-SUM($D$9:D139))&gt;0,$AA$10,0)</f>
        <v>0</v>
      </c>
      <c r="E140" s="469">
        <f>ROUND(((P$9-SUM(C$9:C139))*G$2/100)/12,0)+ROUND(((P$10-SUM(D$9:D139))*(G$2-P$15)/100)/12,0)</f>
        <v>0</v>
      </c>
      <c r="F140" s="470">
        <f t="shared" si="10"/>
        <v>0</v>
      </c>
      <c r="G140" s="471" t="s">
        <v>623</v>
      </c>
      <c r="H140" s="472">
        <f>IF(P$13&gt;1,"未定",SUM(E129:E140))</f>
        <v>0</v>
      </c>
      <c r="I140" s="473"/>
      <c r="J140" s="473"/>
      <c r="K140" s="473"/>
      <c r="L140" s="473"/>
      <c r="M140" s="474">
        <f t="shared" si="12"/>
        <v>0</v>
      </c>
      <c r="N140" s="457"/>
      <c r="X140" s="417"/>
      <c r="Y140" s="417"/>
      <c r="Z140" s="417"/>
      <c r="AA140" s="418"/>
    </row>
    <row r="141" spans="1:27" s="419" customFormat="1" ht="18.75" customHeight="1">
      <c r="A141" s="432">
        <f t="shared" si="13"/>
        <v>0</v>
      </c>
      <c r="B141" s="433">
        <f t="shared" si="11"/>
        <v>0</v>
      </c>
      <c r="C141" s="434">
        <f>IF(($P$9-SUM($C$9:C140))&gt;0,$AA$9,0)</f>
        <v>0</v>
      </c>
      <c r="D141" s="435">
        <f>IF(($P$10-SUM($D$9:D140))&gt;0,$AA$10,0)</f>
        <v>0</v>
      </c>
      <c r="E141" s="479">
        <f>ROUND(((P$9-SUM(C$9:C140))*G$2/100)/12,0)+ROUND(((P$10-SUM(D$9:D140))*(G$2-P$15)/100)/12,0)</f>
        <v>0</v>
      </c>
      <c r="F141" s="437">
        <f t="shared" si="10"/>
        <v>0</v>
      </c>
      <c r="G141" s="1464" t="s">
        <v>642</v>
      </c>
      <c r="H141" s="1465"/>
      <c r="I141" s="438"/>
      <c r="J141" s="438"/>
      <c r="K141" s="438"/>
      <c r="L141" s="438"/>
      <c r="M141" s="440">
        <f t="shared" si="12"/>
        <v>0</v>
      </c>
      <c r="N141" s="457"/>
      <c r="X141" s="417"/>
      <c r="Y141" s="417"/>
      <c r="Z141" s="417"/>
      <c r="AA141" s="418"/>
    </row>
    <row r="142" spans="1:27" s="419" customFormat="1" ht="18.75" customHeight="1">
      <c r="A142" s="444">
        <f t="shared" si="13"/>
        <v>0</v>
      </c>
      <c r="B142" s="445">
        <f t="shared" si="11"/>
        <v>0</v>
      </c>
      <c r="C142" s="446">
        <f>IF(($P$9-SUM($C$9:C141))&gt;0,$AA$9,0)</f>
        <v>0</v>
      </c>
      <c r="D142" s="447">
        <f>IF(($P$10-SUM($D$9:D141))&gt;0,$AA$10,0)</f>
        <v>0</v>
      </c>
      <c r="E142" s="448">
        <f>ROUND(((P$9-SUM(C$9:C141))*G$2/100)/12,0)+ROUND(((P$10-SUM(D$9:D141))*(G$2-P$15)/100)/12,0)</f>
        <v>0</v>
      </c>
      <c r="F142" s="449">
        <f t="shared" si="10"/>
        <v>0</v>
      </c>
      <c r="G142" s="1466"/>
      <c r="H142" s="1467"/>
      <c r="I142" s="450"/>
      <c r="J142" s="450"/>
      <c r="K142" s="450"/>
      <c r="L142" s="450"/>
      <c r="M142" s="451">
        <f t="shared" si="12"/>
        <v>0</v>
      </c>
      <c r="N142" s="457"/>
      <c r="X142" s="417"/>
      <c r="Y142" s="417"/>
      <c r="Z142" s="417"/>
      <c r="AA142" s="418"/>
    </row>
    <row r="143" spans="1:27" s="419" customFormat="1" ht="18.75" customHeight="1">
      <c r="A143" s="444">
        <f t="shared" si="13"/>
        <v>0</v>
      </c>
      <c r="B143" s="445">
        <f t="shared" si="11"/>
        <v>0</v>
      </c>
      <c r="C143" s="446">
        <f>IF(($P$9-SUM($C$9:C142))&gt;0,$AA$9,0)</f>
        <v>0</v>
      </c>
      <c r="D143" s="447">
        <f>IF(($P$10-SUM($D$9:D142))&gt;0,$AA$10,0)</f>
        <v>0</v>
      </c>
      <c r="E143" s="448">
        <f>ROUND(((P$9-SUM(C$9:C142))*G$2/100)/12,0)+ROUND(((P$10-SUM(D$9:D142))*(G$2-P$15)/100)/12,0)</f>
        <v>0</v>
      </c>
      <c r="F143" s="449">
        <f t="shared" si="10"/>
        <v>0</v>
      </c>
      <c r="G143" s="1466"/>
      <c r="H143" s="1467"/>
      <c r="I143" s="450"/>
      <c r="J143" s="450"/>
      <c r="K143" s="450"/>
      <c r="L143" s="450"/>
      <c r="M143" s="451">
        <f t="shared" si="12"/>
        <v>0</v>
      </c>
      <c r="N143" s="457"/>
      <c r="X143" s="417"/>
      <c r="Y143" s="417"/>
      <c r="Z143" s="417"/>
      <c r="AA143" s="418"/>
    </row>
    <row r="144" spans="1:27" s="419" customFormat="1" ht="18.75" customHeight="1">
      <c r="A144" s="444">
        <f t="shared" si="13"/>
        <v>0</v>
      </c>
      <c r="B144" s="445">
        <f t="shared" si="11"/>
        <v>0</v>
      </c>
      <c r="C144" s="446">
        <f>IF(($P$9-SUM($C$9:C143))&gt;0,$AA$9,0)</f>
        <v>0</v>
      </c>
      <c r="D144" s="447">
        <f>IF(($P$10-SUM($D$9:D143))&gt;0,$AA$10,0)</f>
        <v>0</v>
      </c>
      <c r="E144" s="448">
        <f>ROUND(((P$9-SUM(C$9:C143))*G$2/100)/12,0)+ROUND(((P$10-SUM(D$9:D143))*(G$2-P$15)/100)/12,0)</f>
        <v>0</v>
      </c>
      <c r="F144" s="449">
        <f t="shared" si="10"/>
        <v>0</v>
      </c>
      <c r="G144" s="1466"/>
      <c r="H144" s="1467"/>
      <c r="I144" s="450"/>
      <c r="J144" s="450"/>
      <c r="K144" s="450"/>
      <c r="L144" s="450"/>
      <c r="M144" s="451">
        <f t="shared" si="12"/>
        <v>0</v>
      </c>
      <c r="N144" s="457"/>
      <c r="X144" s="417"/>
      <c r="Y144" s="417"/>
      <c r="Z144" s="417"/>
      <c r="AA144" s="418"/>
    </row>
    <row r="145" spans="1:27" s="419" customFormat="1" ht="18.75" customHeight="1">
      <c r="A145" s="444">
        <f t="shared" si="13"/>
        <v>0</v>
      </c>
      <c r="B145" s="445">
        <f t="shared" si="11"/>
        <v>0</v>
      </c>
      <c r="C145" s="446">
        <f>IF(($P$9-SUM($C$9:C144))&gt;0,$AA$9,0)</f>
        <v>0</v>
      </c>
      <c r="D145" s="447">
        <f>IF(($P$10-SUM($D$9:D144))&gt;0,$AA$10,0)</f>
        <v>0</v>
      </c>
      <c r="E145" s="448">
        <f>ROUND(((P$9-SUM(C$9:C144))*G$2/100)/12,0)+ROUND(((P$10-SUM(D$9:D144))*(G$2-P$15)/100)/12,0)</f>
        <v>0</v>
      </c>
      <c r="F145" s="449">
        <f t="shared" si="10"/>
        <v>0</v>
      </c>
      <c r="G145" s="1466"/>
      <c r="H145" s="1467"/>
      <c r="I145" s="450"/>
      <c r="J145" s="450"/>
      <c r="K145" s="450"/>
      <c r="L145" s="450"/>
      <c r="M145" s="451">
        <f t="shared" si="12"/>
        <v>0</v>
      </c>
      <c r="N145" s="457"/>
      <c r="X145" s="417"/>
      <c r="Y145" s="417"/>
      <c r="Z145" s="417"/>
      <c r="AA145" s="418"/>
    </row>
    <row r="146" spans="1:27" s="419" customFormat="1" ht="18.75" customHeight="1">
      <c r="A146" s="444">
        <f t="shared" si="13"/>
        <v>0</v>
      </c>
      <c r="B146" s="445">
        <f t="shared" si="11"/>
        <v>0</v>
      </c>
      <c r="C146" s="446">
        <f>IF(($P$9-SUM($C$9:C145))&gt;0,$AA$9,0)</f>
        <v>0</v>
      </c>
      <c r="D146" s="447">
        <f>IF(($P$10-SUM($D$9:D145))&gt;0,$AA$10,0)</f>
        <v>0</v>
      </c>
      <c r="E146" s="448">
        <f>ROUND(((P$9-SUM(C$9:C145))*G$2/100)/12,0)+ROUND(((P$10-SUM(D$9:D145))*(G$2-P$15)/100)/12,0)</f>
        <v>0</v>
      </c>
      <c r="F146" s="449">
        <f t="shared" si="10"/>
        <v>0</v>
      </c>
      <c r="G146" s="1466"/>
      <c r="H146" s="1467"/>
      <c r="I146" s="450"/>
      <c r="J146" s="450"/>
      <c r="K146" s="450"/>
      <c r="L146" s="450"/>
      <c r="M146" s="451">
        <f t="shared" si="12"/>
        <v>0</v>
      </c>
      <c r="N146" s="457"/>
      <c r="X146" s="417"/>
      <c r="Y146" s="417"/>
      <c r="Z146" s="417"/>
      <c r="AA146" s="418"/>
    </row>
    <row r="147" spans="1:27" s="419" customFormat="1" ht="18.75" customHeight="1">
      <c r="A147" s="444">
        <f t="shared" si="13"/>
        <v>0</v>
      </c>
      <c r="B147" s="445">
        <f t="shared" si="11"/>
        <v>0</v>
      </c>
      <c r="C147" s="446">
        <f>IF(($P$9-SUM($C$9:C146))&gt;0,$AA$9,0)</f>
        <v>0</v>
      </c>
      <c r="D147" s="447">
        <f>IF(($P$10-SUM($D$9:D146))&gt;0,$AA$10,0)</f>
        <v>0</v>
      </c>
      <c r="E147" s="448">
        <f>ROUND(((P$9-SUM(C$9:C146))*G$2/100)/12,0)+ROUND(((P$10-SUM(D$9:D146))*(G$2-P$15)/100)/12,0)</f>
        <v>0</v>
      </c>
      <c r="F147" s="449">
        <f t="shared" si="10"/>
        <v>0</v>
      </c>
      <c r="G147" s="1466"/>
      <c r="H147" s="1467"/>
      <c r="I147" s="450"/>
      <c r="J147" s="450"/>
      <c r="K147" s="450"/>
      <c r="L147" s="450"/>
      <c r="M147" s="451">
        <f t="shared" si="12"/>
        <v>0</v>
      </c>
      <c r="N147" s="457"/>
      <c r="X147" s="417"/>
      <c r="Y147" s="417"/>
      <c r="Z147" s="417"/>
      <c r="AA147" s="418"/>
    </row>
    <row r="148" spans="1:27" s="419" customFormat="1" ht="18.75" customHeight="1">
      <c r="A148" s="444">
        <f t="shared" si="13"/>
        <v>0</v>
      </c>
      <c r="B148" s="445">
        <f t="shared" si="11"/>
        <v>0</v>
      </c>
      <c r="C148" s="446">
        <f>IF(($P$9-SUM($C$9:C147))&gt;0,$AA$9,0)</f>
        <v>0</v>
      </c>
      <c r="D148" s="447">
        <f>IF(($P$10-SUM($D$9:D147))&gt;0,$AA$10,0)</f>
        <v>0</v>
      </c>
      <c r="E148" s="448">
        <f>ROUND(((P$9-SUM(C$9:C147))*G$2/100)/12,0)+ROUND(((P$10-SUM(D$9:D147))*(G$2-P$15)/100)/12,0)</f>
        <v>0</v>
      </c>
      <c r="F148" s="449">
        <f t="shared" si="10"/>
        <v>0</v>
      </c>
      <c r="G148" s="1466"/>
      <c r="H148" s="1467"/>
      <c r="I148" s="450"/>
      <c r="J148" s="450"/>
      <c r="K148" s="450"/>
      <c r="L148" s="450"/>
      <c r="M148" s="451">
        <f t="shared" si="12"/>
        <v>0</v>
      </c>
      <c r="N148" s="457"/>
      <c r="X148" s="417"/>
      <c r="Y148" s="417"/>
      <c r="Z148" s="417"/>
      <c r="AA148" s="418"/>
    </row>
    <row r="149" spans="1:27" s="419" customFormat="1" ht="18.75" customHeight="1">
      <c r="A149" s="444">
        <f t="shared" si="13"/>
        <v>0</v>
      </c>
      <c r="B149" s="445">
        <f t="shared" si="11"/>
        <v>0</v>
      </c>
      <c r="C149" s="446">
        <f>IF(($P$9-SUM($C$9:C148))&gt;0,$AA$9,0)</f>
        <v>0</v>
      </c>
      <c r="D149" s="447">
        <f>IF(($P$10-SUM($D$9:D148))&gt;0,$AA$10,0)</f>
        <v>0</v>
      </c>
      <c r="E149" s="448">
        <f>ROUND(((P$9-SUM(C$9:C148))*G$2/100)/12,0)+ROUND(((P$10-SUM(D$9:D148))*(G$2-P$15)/100)/12,0)</f>
        <v>0</v>
      </c>
      <c r="F149" s="449">
        <f t="shared" si="10"/>
        <v>0</v>
      </c>
      <c r="G149" s="1466"/>
      <c r="H149" s="1467"/>
      <c r="I149" s="450"/>
      <c r="J149" s="450"/>
      <c r="K149" s="450"/>
      <c r="L149" s="450"/>
      <c r="M149" s="451">
        <f t="shared" si="12"/>
        <v>0</v>
      </c>
      <c r="N149" s="457"/>
      <c r="X149" s="417"/>
      <c r="Y149" s="417"/>
      <c r="Z149" s="417"/>
      <c r="AA149" s="418"/>
    </row>
    <row r="150" spans="1:27" s="419" customFormat="1" ht="18.75" customHeight="1">
      <c r="A150" s="444">
        <f t="shared" si="13"/>
        <v>0</v>
      </c>
      <c r="B150" s="445">
        <f t="shared" si="11"/>
        <v>0</v>
      </c>
      <c r="C150" s="446">
        <f>IF(($P$9-SUM($C$9:C149))&gt;0,$AA$9,0)</f>
        <v>0</v>
      </c>
      <c r="D150" s="447">
        <f>IF(($P$10-SUM($D$9:D149))&gt;0,$AA$10,0)</f>
        <v>0</v>
      </c>
      <c r="E150" s="448">
        <f>ROUND(((P$9-SUM(C$9:C149))*G$2/100)/12,0)+ROUND(((P$10-SUM(D$9:D149))*(G$2-P$15)/100)/12,0)</f>
        <v>0</v>
      </c>
      <c r="F150" s="449">
        <f t="shared" si="10"/>
        <v>0</v>
      </c>
      <c r="G150" s="459" t="s">
        <v>589</v>
      </c>
      <c r="H150" s="494">
        <f>IF(P$13&gt;1,"未定",SUM(F141:F152))</f>
        <v>0</v>
      </c>
      <c r="I150" s="450"/>
      <c r="J150" s="450"/>
      <c r="K150" s="450"/>
      <c r="L150" s="450"/>
      <c r="M150" s="451">
        <f t="shared" si="12"/>
        <v>0</v>
      </c>
      <c r="N150" s="457"/>
      <c r="X150" s="417"/>
      <c r="Y150" s="417"/>
      <c r="Z150" s="417"/>
      <c r="AA150" s="418"/>
    </row>
    <row r="151" spans="1:27" s="419" customFormat="1" ht="18.75" customHeight="1">
      <c r="A151" s="444">
        <f t="shared" si="13"/>
        <v>0</v>
      </c>
      <c r="B151" s="445">
        <f t="shared" si="11"/>
        <v>0</v>
      </c>
      <c r="C151" s="446">
        <f>IF(($P$9-SUM($C$9:C150))&gt;0,$AA$9,0)</f>
        <v>0</v>
      </c>
      <c r="D151" s="447">
        <f>IF(($P$10-SUM($D$9:D150))&gt;0,$AA$10,0)</f>
        <v>0</v>
      </c>
      <c r="E151" s="448">
        <f>ROUND(((P$9-SUM(C$9:C150))*G$2/100)/12,0)+ROUND(((P$10-SUM(D$9:D150))*(G$2-P$15)/100)/12,0)</f>
        <v>0</v>
      </c>
      <c r="F151" s="449">
        <f t="shared" si="10"/>
        <v>0</v>
      </c>
      <c r="G151" s="461" t="s">
        <v>616</v>
      </c>
      <c r="H151" s="462">
        <f>SUM(B141:B152)</f>
        <v>0</v>
      </c>
      <c r="I151" s="450"/>
      <c r="J151" s="450"/>
      <c r="K151" s="450"/>
      <c r="L151" s="450"/>
      <c r="M151" s="451">
        <f t="shared" si="12"/>
        <v>0</v>
      </c>
      <c r="N151" s="457"/>
      <c r="X151" s="417"/>
      <c r="Y151" s="417"/>
      <c r="Z151" s="417"/>
      <c r="AA151" s="418"/>
    </row>
    <row r="152" spans="1:27" s="419" customFormat="1" ht="18.75" customHeight="1">
      <c r="A152" s="465">
        <f t="shared" si="13"/>
        <v>0</v>
      </c>
      <c r="B152" s="466">
        <f t="shared" si="11"/>
        <v>0</v>
      </c>
      <c r="C152" s="467">
        <f>IF(($P$9-SUM($C$9:C151))&gt;0,$AA$9,0)</f>
        <v>0</v>
      </c>
      <c r="D152" s="468">
        <f>IF(($P$10-SUM($D$9:D151))&gt;0,$AA$10,0)</f>
        <v>0</v>
      </c>
      <c r="E152" s="469">
        <f>ROUND(((P$9-SUM(C$9:C151))*G$2/100)/12,0)+ROUND(((P$10-SUM(D$9:D151))*(G$2-P$15)/100)/12,0)</f>
        <v>0</v>
      </c>
      <c r="F152" s="470">
        <f t="shared" si="10"/>
        <v>0</v>
      </c>
      <c r="G152" s="471" t="s">
        <v>623</v>
      </c>
      <c r="H152" s="472">
        <f>IF(P$13&gt;1,"未定",SUM(E141:E152))</f>
        <v>0</v>
      </c>
      <c r="I152" s="473"/>
      <c r="J152" s="473"/>
      <c r="K152" s="473"/>
      <c r="L152" s="473"/>
      <c r="M152" s="474">
        <f t="shared" si="12"/>
        <v>0</v>
      </c>
      <c r="N152" s="457"/>
      <c r="X152" s="417"/>
      <c r="Y152" s="417"/>
      <c r="Z152" s="417"/>
      <c r="AA152" s="418"/>
    </row>
    <row r="153" spans="1:27" s="419" customFormat="1" ht="18.75" customHeight="1">
      <c r="A153" s="432">
        <f t="shared" si="13"/>
        <v>0</v>
      </c>
      <c r="B153" s="433">
        <f t="shared" si="11"/>
        <v>0</v>
      </c>
      <c r="C153" s="434">
        <f>IF(($P$9-SUM($C$9:C152))&gt;0,$AA$9,0)</f>
        <v>0</v>
      </c>
      <c r="D153" s="435">
        <f>IF(($P$10-SUM($D$9:D152))&gt;0,$AA$10,0)</f>
        <v>0</v>
      </c>
      <c r="E153" s="479">
        <f>ROUND(((P$9-SUM(C$9:C152))*G$2/100)/12,0)+ROUND(((P$10-SUM(D$9:D152))*(G$2-P$15)/100)/12,0)</f>
        <v>0</v>
      </c>
      <c r="F153" s="437">
        <f t="shared" si="10"/>
        <v>0</v>
      </c>
      <c r="G153" s="1464" t="s">
        <v>643</v>
      </c>
      <c r="H153" s="1465"/>
      <c r="I153" s="438"/>
      <c r="J153" s="438"/>
      <c r="K153" s="438"/>
      <c r="L153" s="438"/>
      <c r="M153" s="440">
        <f t="shared" si="12"/>
        <v>0</v>
      </c>
      <c r="N153" s="457"/>
      <c r="X153" s="417"/>
      <c r="Y153" s="417"/>
      <c r="Z153" s="417"/>
      <c r="AA153" s="418"/>
    </row>
    <row r="154" spans="1:27" s="419" customFormat="1" ht="18.75" customHeight="1">
      <c r="A154" s="444">
        <f t="shared" si="13"/>
        <v>0</v>
      </c>
      <c r="B154" s="445">
        <f t="shared" si="11"/>
        <v>0</v>
      </c>
      <c r="C154" s="446">
        <f>IF(($P$9-SUM($C$9:C153))&gt;0,$AA$9,0)</f>
        <v>0</v>
      </c>
      <c r="D154" s="447">
        <f>IF(($P$10-SUM($D$9:D153))&gt;0,$AA$10,0)</f>
        <v>0</v>
      </c>
      <c r="E154" s="448">
        <f>ROUND(((P$9-SUM(C$9:C153))*G$2/100)/12,0)+ROUND(((P$10-SUM(D$9:D153))*(G$2-P$15)/100)/12,0)</f>
        <v>0</v>
      </c>
      <c r="F154" s="449">
        <f t="shared" si="10"/>
        <v>0</v>
      </c>
      <c r="G154" s="1466"/>
      <c r="H154" s="1467"/>
      <c r="I154" s="450"/>
      <c r="J154" s="450"/>
      <c r="K154" s="450"/>
      <c r="L154" s="450"/>
      <c r="M154" s="451">
        <f t="shared" si="12"/>
        <v>0</v>
      </c>
      <c r="N154" s="457"/>
      <c r="X154" s="417"/>
      <c r="Y154" s="417"/>
      <c r="Z154" s="417"/>
      <c r="AA154" s="418"/>
    </row>
    <row r="155" spans="1:27" s="419" customFormat="1" ht="18.75" customHeight="1">
      <c r="A155" s="444">
        <f t="shared" si="13"/>
        <v>0</v>
      </c>
      <c r="B155" s="445">
        <f t="shared" si="11"/>
        <v>0</v>
      </c>
      <c r="C155" s="446">
        <f>IF(($P$9-SUM($C$9:C154))&gt;0,$AA$9,0)</f>
        <v>0</v>
      </c>
      <c r="D155" s="447">
        <f>IF(($P$10-SUM($D$9:D154))&gt;0,$AA$10,0)</f>
        <v>0</v>
      </c>
      <c r="E155" s="448">
        <f>ROUND(((P$9-SUM(C$9:C154))*G$2/100)/12,0)+ROUND(((P$10-SUM(D$9:D154))*(G$2-P$15)/100)/12,0)</f>
        <v>0</v>
      </c>
      <c r="F155" s="449">
        <f t="shared" si="10"/>
        <v>0</v>
      </c>
      <c r="G155" s="1466"/>
      <c r="H155" s="1467"/>
      <c r="I155" s="450"/>
      <c r="J155" s="450"/>
      <c r="K155" s="450"/>
      <c r="L155" s="450"/>
      <c r="M155" s="451">
        <f t="shared" si="12"/>
        <v>0</v>
      </c>
      <c r="N155" s="457"/>
      <c r="X155" s="417"/>
      <c r="Y155" s="417"/>
      <c r="Z155" s="417"/>
      <c r="AA155" s="418"/>
    </row>
    <row r="156" spans="1:27" s="419" customFormat="1" ht="18.75" customHeight="1">
      <c r="A156" s="444">
        <f t="shared" si="13"/>
        <v>0</v>
      </c>
      <c r="B156" s="445">
        <f t="shared" si="11"/>
        <v>0</v>
      </c>
      <c r="C156" s="446">
        <f>IF(($P$9-SUM($C$9:C155))&gt;0,$AA$9,0)</f>
        <v>0</v>
      </c>
      <c r="D156" s="447">
        <f>IF(($P$10-SUM($D$9:D155))&gt;0,$AA$10,0)</f>
        <v>0</v>
      </c>
      <c r="E156" s="448">
        <f>ROUND(((P$9-SUM(C$9:C155))*G$2/100)/12,0)+ROUND(((P$10-SUM(D$9:D155))*(G$2-P$15)/100)/12,0)</f>
        <v>0</v>
      </c>
      <c r="F156" s="449">
        <f t="shared" si="10"/>
        <v>0</v>
      </c>
      <c r="G156" s="1466"/>
      <c r="H156" s="1467"/>
      <c r="I156" s="450"/>
      <c r="J156" s="450"/>
      <c r="K156" s="450"/>
      <c r="L156" s="450"/>
      <c r="M156" s="451">
        <f t="shared" si="12"/>
        <v>0</v>
      </c>
      <c r="N156" s="457"/>
      <c r="X156" s="417"/>
      <c r="Y156" s="417"/>
      <c r="Z156" s="417"/>
      <c r="AA156" s="418"/>
    </row>
    <row r="157" spans="1:27" s="419" customFormat="1" ht="18.75" customHeight="1">
      <c r="A157" s="444">
        <f t="shared" si="13"/>
        <v>0</v>
      </c>
      <c r="B157" s="445">
        <f t="shared" si="11"/>
        <v>0</v>
      </c>
      <c r="C157" s="446">
        <f>IF(($P$9-SUM($C$9:C156))&gt;0,$AA$9,0)</f>
        <v>0</v>
      </c>
      <c r="D157" s="447">
        <f>IF(($P$10-SUM($D$9:D156))&gt;0,$AA$10,0)</f>
        <v>0</v>
      </c>
      <c r="E157" s="448">
        <f>ROUND(((P$9-SUM(C$9:C156))*G$2/100)/12,0)+ROUND(((P$10-SUM(D$9:D156))*(G$2-P$15)/100)/12,0)</f>
        <v>0</v>
      </c>
      <c r="F157" s="449">
        <f t="shared" si="10"/>
        <v>0</v>
      </c>
      <c r="G157" s="1466"/>
      <c r="H157" s="1467"/>
      <c r="I157" s="450"/>
      <c r="J157" s="450"/>
      <c r="K157" s="450"/>
      <c r="L157" s="450"/>
      <c r="M157" s="451">
        <f t="shared" si="12"/>
        <v>0</v>
      </c>
      <c r="N157" s="457"/>
      <c r="X157" s="417"/>
      <c r="Y157" s="417"/>
      <c r="Z157" s="417"/>
      <c r="AA157" s="418"/>
    </row>
    <row r="158" spans="1:27" s="419" customFormat="1" ht="18.75" customHeight="1">
      <c r="A158" s="444">
        <f t="shared" si="13"/>
        <v>0</v>
      </c>
      <c r="B158" s="445">
        <f t="shared" si="11"/>
        <v>0</v>
      </c>
      <c r="C158" s="446">
        <f>IF(($P$9-SUM($C$9:C157))&gt;0,$AA$9,0)</f>
        <v>0</v>
      </c>
      <c r="D158" s="447">
        <f>IF(($P$10-SUM($D$9:D157))&gt;0,$AA$10,0)</f>
        <v>0</v>
      </c>
      <c r="E158" s="448">
        <f>ROUND(((P$9-SUM(C$9:C157))*G$2/100)/12,0)+ROUND(((P$10-SUM(D$9:D157))*(G$2-P$15)/100)/12,0)</f>
        <v>0</v>
      </c>
      <c r="F158" s="449">
        <f t="shared" si="10"/>
        <v>0</v>
      </c>
      <c r="G158" s="1466"/>
      <c r="H158" s="1467"/>
      <c r="I158" s="450"/>
      <c r="J158" s="450"/>
      <c r="K158" s="450"/>
      <c r="L158" s="450"/>
      <c r="M158" s="451">
        <f t="shared" si="12"/>
        <v>0</v>
      </c>
      <c r="N158" s="457"/>
      <c r="X158" s="417"/>
      <c r="Y158" s="417"/>
      <c r="Z158" s="417"/>
      <c r="AA158" s="418"/>
    </row>
    <row r="159" spans="1:27" s="419" customFormat="1" ht="18.75" customHeight="1">
      <c r="A159" s="444">
        <f t="shared" si="13"/>
        <v>0</v>
      </c>
      <c r="B159" s="445">
        <f t="shared" si="11"/>
        <v>0</v>
      </c>
      <c r="C159" s="446">
        <f>IF(($P$9-SUM($C$9:C158))&gt;0,$AA$9,0)</f>
        <v>0</v>
      </c>
      <c r="D159" s="447">
        <f>IF(($P$10-SUM($D$9:D158))&gt;0,$AA$10,0)</f>
        <v>0</v>
      </c>
      <c r="E159" s="448">
        <f>ROUND(((P$9-SUM(C$9:C158))*G$2/100)/12,0)+ROUND(((P$10-SUM(D$9:D158))*(G$2-P$15)/100)/12,0)</f>
        <v>0</v>
      </c>
      <c r="F159" s="449">
        <f t="shared" si="10"/>
        <v>0</v>
      </c>
      <c r="G159" s="1466"/>
      <c r="H159" s="1467"/>
      <c r="I159" s="450"/>
      <c r="J159" s="450"/>
      <c r="K159" s="450"/>
      <c r="L159" s="450"/>
      <c r="M159" s="451">
        <f t="shared" si="12"/>
        <v>0</v>
      </c>
      <c r="N159" s="457"/>
      <c r="X159" s="417"/>
      <c r="Y159" s="417"/>
      <c r="Z159" s="417"/>
      <c r="AA159" s="418"/>
    </row>
    <row r="160" spans="1:27" s="419" customFormat="1" ht="18.75" customHeight="1">
      <c r="A160" s="444">
        <f t="shared" si="13"/>
        <v>0</v>
      </c>
      <c r="B160" s="445">
        <f t="shared" si="11"/>
        <v>0</v>
      </c>
      <c r="C160" s="446">
        <f>IF(($P$9-SUM($C$9:C159))&gt;0,$AA$9,0)</f>
        <v>0</v>
      </c>
      <c r="D160" s="447">
        <f>IF(($P$10-SUM($D$9:D159))&gt;0,$AA$10,0)</f>
        <v>0</v>
      </c>
      <c r="E160" s="448">
        <f>ROUND(((P$9-SUM(C$9:C159))*G$2/100)/12,0)+ROUND(((P$10-SUM(D$9:D159))*(G$2-P$15)/100)/12,0)</f>
        <v>0</v>
      </c>
      <c r="F160" s="449">
        <f t="shared" si="10"/>
        <v>0</v>
      </c>
      <c r="G160" s="1466"/>
      <c r="H160" s="1467"/>
      <c r="I160" s="450"/>
      <c r="J160" s="450"/>
      <c r="K160" s="450"/>
      <c r="L160" s="450"/>
      <c r="M160" s="451">
        <f t="shared" si="12"/>
        <v>0</v>
      </c>
      <c r="N160" s="457"/>
      <c r="X160" s="417"/>
      <c r="Y160" s="417"/>
      <c r="Z160" s="417"/>
      <c r="AA160" s="418"/>
    </row>
    <row r="161" spans="1:27" s="419" customFormat="1" ht="18.75" customHeight="1">
      <c r="A161" s="444">
        <f t="shared" si="13"/>
        <v>0</v>
      </c>
      <c r="B161" s="445">
        <f t="shared" si="11"/>
        <v>0</v>
      </c>
      <c r="C161" s="446">
        <f>IF(($P$9-SUM($C$9:C160))&gt;0,$AA$9,0)</f>
        <v>0</v>
      </c>
      <c r="D161" s="447">
        <f>IF(($P$10-SUM($D$9:D160))&gt;0,$AA$10,0)</f>
        <v>0</v>
      </c>
      <c r="E161" s="448">
        <f>ROUND(((P$9-SUM(C$9:C160))*G$2/100)/12,0)+ROUND(((P$10-SUM(D$9:D160))*(G$2-P$15)/100)/12,0)</f>
        <v>0</v>
      </c>
      <c r="F161" s="449">
        <f t="shared" si="10"/>
        <v>0</v>
      </c>
      <c r="G161" s="1466"/>
      <c r="H161" s="1467"/>
      <c r="I161" s="450"/>
      <c r="J161" s="450"/>
      <c r="K161" s="450"/>
      <c r="L161" s="450"/>
      <c r="M161" s="451">
        <f t="shared" si="12"/>
        <v>0</v>
      </c>
      <c r="N161" s="457"/>
      <c r="X161" s="417"/>
      <c r="Y161" s="417"/>
      <c r="Z161" s="417"/>
      <c r="AA161" s="418"/>
    </row>
    <row r="162" spans="1:27" s="419" customFormat="1" ht="18.75" customHeight="1">
      <c r="A162" s="444">
        <f t="shared" si="13"/>
        <v>0</v>
      </c>
      <c r="B162" s="445">
        <f t="shared" si="11"/>
        <v>0</v>
      </c>
      <c r="C162" s="446">
        <f>IF(($P$9-SUM($C$9:C161))&gt;0,$AA$9,0)</f>
        <v>0</v>
      </c>
      <c r="D162" s="447">
        <f>IF(($P$10-SUM($D$9:D161))&gt;0,$AA$10,0)</f>
        <v>0</v>
      </c>
      <c r="E162" s="448">
        <f>ROUND(((P$9-SUM(C$9:C161))*G$2/100)/12,0)+ROUND(((P$10-SUM(D$9:D161))*(G$2-P$15)/100)/12,0)</f>
        <v>0</v>
      </c>
      <c r="F162" s="449">
        <f t="shared" si="10"/>
        <v>0</v>
      </c>
      <c r="G162" s="459" t="s">
        <v>589</v>
      </c>
      <c r="H162" s="494">
        <f>IF(P$13&gt;1,"未定",SUM(F153:F164))</f>
        <v>0</v>
      </c>
      <c r="I162" s="450"/>
      <c r="J162" s="450"/>
      <c r="K162" s="450"/>
      <c r="L162" s="450"/>
      <c r="M162" s="451">
        <f t="shared" si="12"/>
        <v>0</v>
      </c>
      <c r="N162" s="457"/>
      <c r="X162" s="417"/>
      <c r="Y162" s="417"/>
      <c r="Z162" s="417"/>
      <c r="AA162" s="418"/>
    </row>
    <row r="163" spans="1:27" s="419" customFormat="1" ht="18.75" customHeight="1">
      <c r="A163" s="444">
        <f t="shared" si="13"/>
        <v>0</v>
      </c>
      <c r="B163" s="445">
        <f t="shared" si="11"/>
        <v>0</v>
      </c>
      <c r="C163" s="446">
        <f>IF(($P$9-SUM($C$9:C162))&gt;0,$AA$9,0)</f>
        <v>0</v>
      </c>
      <c r="D163" s="447">
        <f>IF(($P$10-SUM($D$9:D162))&gt;0,$AA$10,0)</f>
        <v>0</v>
      </c>
      <c r="E163" s="448">
        <f>ROUND(((P$9-SUM(C$9:C162))*G$2/100)/12,0)+ROUND(((P$10-SUM(D$9:D162))*(G$2-P$15)/100)/12,0)</f>
        <v>0</v>
      </c>
      <c r="F163" s="449">
        <f t="shared" si="10"/>
        <v>0</v>
      </c>
      <c r="G163" s="461" t="s">
        <v>616</v>
      </c>
      <c r="H163" s="462">
        <f>SUM(B153:B164)</f>
        <v>0</v>
      </c>
      <c r="I163" s="450"/>
      <c r="J163" s="450"/>
      <c r="K163" s="450"/>
      <c r="L163" s="450"/>
      <c r="M163" s="451">
        <f t="shared" si="12"/>
        <v>0</v>
      </c>
      <c r="N163" s="457"/>
      <c r="X163" s="417"/>
      <c r="Y163" s="417"/>
      <c r="Z163" s="417"/>
      <c r="AA163" s="418"/>
    </row>
    <row r="164" spans="1:27" s="419" customFormat="1" ht="18.75" customHeight="1">
      <c r="A164" s="465">
        <f t="shared" si="13"/>
        <v>0</v>
      </c>
      <c r="B164" s="466">
        <f t="shared" si="11"/>
        <v>0</v>
      </c>
      <c r="C164" s="467">
        <f>IF(($P$9-SUM($C$9:C163))&gt;0,$AA$9,0)</f>
        <v>0</v>
      </c>
      <c r="D164" s="468">
        <f>IF(($P$10-SUM($D$9:D163))&gt;0,$AA$10,0)</f>
        <v>0</v>
      </c>
      <c r="E164" s="469">
        <f>ROUND(((P$9-SUM(C$9:C163))*G$2/100)/12,0)+ROUND(((P$10-SUM(D$9:D163))*(G$2-P$15)/100)/12,0)</f>
        <v>0</v>
      </c>
      <c r="F164" s="470">
        <f t="shared" si="10"/>
        <v>0</v>
      </c>
      <c r="G164" s="471" t="s">
        <v>623</v>
      </c>
      <c r="H164" s="472">
        <f>IF(P$13&gt;1,"未定",SUM(E153:E164))</f>
        <v>0</v>
      </c>
      <c r="I164" s="473"/>
      <c r="J164" s="473"/>
      <c r="K164" s="473"/>
      <c r="L164" s="473"/>
      <c r="M164" s="474">
        <f t="shared" si="12"/>
        <v>0</v>
      </c>
      <c r="N164" s="457"/>
      <c r="X164" s="417"/>
      <c r="Y164" s="417"/>
      <c r="Z164" s="417"/>
      <c r="AA164" s="418"/>
    </row>
    <row r="165" spans="1:27" s="419" customFormat="1" ht="18.75" customHeight="1">
      <c r="A165" s="432">
        <f t="shared" si="13"/>
        <v>0</v>
      </c>
      <c r="B165" s="433">
        <f t="shared" si="11"/>
        <v>0</v>
      </c>
      <c r="C165" s="434">
        <f>IF(($P$9-SUM($C$9:C164))&gt;0,$AA$9,0)</f>
        <v>0</v>
      </c>
      <c r="D165" s="435">
        <f>IF(($P$10-SUM($D$9:D164))&gt;0,$AA$10,0)</f>
        <v>0</v>
      </c>
      <c r="E165" s="479">
        <f>ROUND(((P$9-SUM(C$9:C164))*G$2/100)/12,0)+ROUND(((P$10-SUM(D$9:D164))*(G$2-P$15)/100)/12,0)</f>
        <v>0</v>
      </c>
      <c r="F165" s="437">
        <f t="shared" si="10"/>
        <v>0</v>
      </c>
      <c r="G165" s="1464" t="s">
        <v>644</v>
      </c>
      <c r="H165" s="1465"/>
      <c r="I165" s="438"/>
      <c r="J165" s="438"/>
      <c r="K165" s="438"/>
      <c r="L165" s="438"/>
      <c r="M165" s="440">
        <f t="shared" si="12"/>
        <v>0</v>
      </c>
      <c r="N165" s="457"/>
      <c r="X165" s="417"/>
      <c r="Y165" s="417"/>
      <c r="Z165" s="417"/>
      <c r="AA165" s="418"/>
    </row>
    <row r="166" spans="1:27" s="419" customFormat="1" ht="18.75" customHeight="1">
      <c r="A166" s="444">
        <f t="shared" si="13"/>
        <v>0</v>
      </c>
      <c r="B166" s="445">
        <f t="shared" si="11"/>
        <v>0</v>
      </c>
      <c r="C166" s="446">
        <f>IF(($P$9-SUM($C$9:C165))&gt;0,$AA$9,0)</f>
        <v>0</v>
      </c>
      <c r="D166" s="447">
        <f>IF(($P$10-SUM($D$9:D165))&gt;0,$AA$10,0)</f>
        <v>0</v>
      </c>
      <c r="E166" s="448">
        <f>ROUND(((P$9-SUM(C$9:C165))*G$2/100)/12,0)+ROUND(((P$10-SUM(D$9:D165))*(G$2-P$15)/100)/12,0)</f>
        <v>0</v>
      </c>
      <c r="F166" s="449">
        <f t="shared" si="10"/>
        <v>0</v>
      </c>
      <c r="G166" s="1466"/>
      <c r="H166" s="1467"/>
      <c r="I166" s="450"/>
      <c r="J166" s="450"/>
      <c r="K166" s="450"/>
      <c r="L166" s="450"/>
      <c r="M166" s="451">
        <f t="shared" si="12"/>
        <v>0</v>
      </c>
      <c r="N166" s="457"/>
      <c r="X166" s="417"/>
      <c r="Y166" s="417"/>
      <c r="Z166" s="417"/>
      <c r="AA166" s="418"/>
    </row>
    <row r="167" spans="1:27" s="419" customFormat="1" ht="18.75" customHeight="1">
      <c r="A167" s="444">
        <f t="shared" si="13"/>
        <v>0</v>
      </c>
      <c r="B167" s="445">
        <f t="shared" si="11"/>
        <v>0</v>
      </c>
      <c r="C167" s="446">
        <f>IF(($P$9-SUM($C$9:C166))&gt;0,$AA$9,0)</f>
        <v>0</v>
      </c>
      <c r="D167" s="447">
        <f>IF(($P$10-SUM($D$9:D166))&gt;0,$AA$10,0)</f>
        <v>0</v>
      </c>
      <c r="E167" s="448">
        <f>ROUND(((P$9-SUM(C$9:C166))*G$2/100)/12,0)+ROUND(((P$10-SUM(D$9:D166))*(G$2-P$15)/100)/12,0)</f>
        <v>0</v>
      </c>
      <c r="F167" s="449">
        <f t="shared" si="10"/>
        <v>0</v>
      </c>
      <c r="G167" s="1466"/>
      <c r="H167" s="1467"/>
      <c r="I167" s="450"/>
      <c r="J167" s="450"/>
      <c r="K167" s="450"/>
      <c r="L167" s="450"/>
      <c r="M167" s="451">
        <f t="shared" si="12"/>
        <v>0</v>
      </c>
      <c r="N167" s="457"/>
      <c r="X167" s="417"/>
      <c r="Y167" s="417"/>
      <c r="Z167" s="417"/>
      <c r="AA167" s="418"/>
    </row>
    <row r="168" spans="1:27" s="419" customFormat="1" ht="18.75" customHeight="1">
      <c r="A168" s="444">
        <f t="shared" si="13"/>
        <v>0</v>
      </c>
      <c r="B168" s="445">
        <f t="shared" si="11"/>
        <v>0</v>
      </c>
      <c r="C168" s="446">
        <f>IF(($P$9-SUM($C$9:C167))&gt;0,$AA$9,0)</f>
        <v>0</v>
      </c>
      <c r="D168" s="447">
        <f>IF(($P$10-SUM($D$9:D167))&gt;0,$AA$10,0)</f>
        <v>0</v>
      </c>
      <c r="E168" s="448">
        <f>ROUND(((P$9-SUM(C$9:C167))*G$2/100)/12,0)+ROUND(((P$10-SUM(D$9:D167))*(G$2-P$15)/100)/12,0)</f>
        <v>0</v>
      </c>
      <c r="F168" s="449">
        <f t="shared" si="10"/>
        <v>0</v>
      </c>
      <c r="G168" s="1466"/>
      <c r="H168" s="1467"/>
      <c r="I168" s="450"/>
      <c r="J168" s="450"/>
      <c r="K168" s="450"/>
      <c r="L168" s="450"/>
      <c r="M168" s="451">
        <f t="shared" si="12"/>
        <v>0</v>
      </c>
      <c r="N168" s="457"/>
      <c r="X168" s="417"/>
      <c r="Y168" s="417"/>
      <c r="Z168" s="417"/>
      <c r="AA168" s="418"/>
    </row>
    <row r="169" spans="1:27" s="419" customFormat="1" ht="18.75" customHeight="1">
      <c r="A169" s="444">
        <f t="shared" si="13"/>
        <v>0</v>
      </c>
      <c r="B169" s="445">
        <f t="shared" si="11"/>
        <v>0</v>
      </c>
      <c r="C169" s="446">
        <f>IF(($P$9-SUM($C$9:C168))&gt;0,$AA$9,0)</f>
        <v>0</v>
      </c>
      <c r="D169" s="447">
        <f>IF(($P$10-SUM($D$9:D168))&gt;0,$AA$10,0)</f>
        <v>0</v>
      </c>
      <c r="E169" s="448">
        <f>ROUND(((P$9-SUM(C$9:C168))*G$2/100)/12,0)+ROUND(((P$10-SUM(D$9:D168))*(G$2-P$15)/100)/12,0)</f>
        <v>0</v>
      </c>
      <c r="F169" s="449">
        <f t="shared" si="10"/>
        <v>0</v>
      </c>
      <c r="G169" s="1466"/>
      <c r="H169" s="1467"/>
      <c r="I169" s="450"/>
      <c r="J169" s="450"/>
      <c r="K169" s="450"/>
      <c r="L169" s="450"/>
      <c r="M169" s="451">
        <f t="shared" si="12"/>
        <v>0</v>
      </c>
      <c r="N169" s="457"/>
      <c r="X169" s="417"/>
      <c r="Y169" s="417"/>
      <c r="Z169" s="417"/>
      <c r="AA169" s="418"/>
    </row>
    <row r="170" spans="1:27" s="419" customFormat="1" ht="18.75" customHeight="1">
      <c r="A170" s="444">
        <f t="shared" si="13"/>
        <v>0</v>
      </c>
      <c r="B170" s="445">
        <f t="shared" si="11"/>
        <v>0</v>
      </c>
      <c r="C170" s="446">
        <f>IF(($P$9-SUM($C$9:C169))&gt;0,$AA$9,0)</f>
        <v>0</v>
      </c>
      <c r="D170" s="447">
        <f>IF(($P$10-SUM($D$9:D169))&gt;0,$AA$10,0)</f>
        <v>0</v>
      </c>
      <c r="E170" s="448">
        <f>ROUND(((P$9-SUM(C$9:C169))*G$2/100)/12,0)+ROUND(((P$10-SUM(D$9:D169))*(G$2-P$15)/100)/12,0)</f>
        <v>0</v>
      </c>
      <c r="F170" s="449">
        <f t="shared" si="10"/>
        <v>0</v>
      </c>
      <c r="G170" s="1466"/>
      <c r="H170" s="1467"/>
      <c r="I170" s="450"/>
      <c r="J170" s="450"/>
      <c r="K170" s="450"/>
      <c r="L170" s="450"/>
      <c r="M170" s="451">
        <f t="shared" si="12"/>
        <v>0</v>
      </c>
      <c r="N170" s="457"/>
      <c r="X170" s="417"/>
      <c r="Y170" s="417"/>
      <c r="Z170" s="417"/>
      <c r="AA170" s="418"/>
    </row>
    <row r="171" spans="1:27" s="419" customFormat="1" ht="18.75" customHeight="1">
      <c r="A171" s="444">
        <f t="shared" si="13"/>
        <v>0</v>
      </c>
      <c r="B171" s="445">
        <f t="shared" si="11"/>
        <v>0</v>
      </c>
      <c r="C171" s="446">
        <f>IF(($P$9-SUM($C$9:C170))&gt;0,$AA$9,0)</f>
        <v>0</v>
      </c>
      <c r="D171" s="447">
        <f>IF(($P$10-SUM($D$9:D170))&gt;0,$AA$10,0)</f>
        <v>0</v>
      </c>
      <c r="E171" s="448">
        <f>ROUND(((P$9-SUM(C$9:C170))*G$2/100)/12,0)+ROUND(((P$10-SUM(D$9:D170))*(G$2-P$15)/100)/12,0)</f>
        <v>0</v>
      </c>
      <c r="F171" s="449">
        <f t="shared" si="10"/>
        <v>0</v>
      </c>
      <c r="G171" s="1466"/>
      <c r="H171" s="1467"/>
      <c r="I171" s="450"/>
      <c r="J171" s="450"/>
      <c r="K171" s="450"/>
      <c r="L171" s="450"/>
      <c r="M171" s="451">
        <f t="shared" si="12"/>
        <v>0</v>
      </c>
      <c r="N171" s="457"/>
      <c r="X171" s="417"/>
      <c r="Y171" s="417"/>
      <c r="Z171" s="417"/>
      <c r="AA171" s="418"/>
    </row>
    <row r="172" spans="1:27" s="419" customFormat="1" ht="18.75" customHeight="1">
      <c r="A172" s="444">
        <f t="shared" si="13"/>
        <v>0</v>
      </c>
      <c r="B172" s="445">
        <f t="shared" si="11"/>
        <v>0</v>
      </c>
      <c r="C172" s="446">
        <f>IF(($P$9-SUM($C$9:C171))&gt;0,$AA$9,0)</f>
        <v>0</v>
      </c>
      <c r="D172" s="447">
        <f>IF(($P$10-SUM($D$9:D171))&gt;0,$AA$10,0)</f>
        <v>0</v>
      </c>
      <c r="E172" s="448">
        <f>ROUND(((P$9-SUM(C$9:C171))*G$2/100)/12,0)+ROUND(((P$10-SUM(D$9:D171))*(G$2-P$15)/100)/12,0)</f>
        <v>0</v>
      </c>
      <c r="F172" s="449">
        <f t="shared" si="10"/>
        <v>0</v>
      </c>
      <c r="G172" s="1466"/>
      <c r="H172" s="1467"/>
      <c r="I172" s="450"/>
      <c r="J172" s="450"/>
      <c r="K172" s="450"/>
      <c r="L172" s="450"/>
      <c r="M172" s="451">
        <f t="shared" si="12"/>
        <v>0</v>
      </c>
      <c r="N172" s="457"/>
      <c r="X172" s="417"/>
      <c r="Y172" s="417"/>
      <c r="Z172" s="417"/>
      <c r="AA172" s="418"/>
    </row>
    <row r="173" spans="1:27" s="419" customFormat="1" ht="18.75" customHeight="1">
      <c r="A173" s="444">
        <f t="shared" si="13"/>
        <v>0</v>
      </c>
      <c r="B173" s="445">
        <f t="shared" si="11"/>
        <v>0</v>
      </c>
      <c r="C173" s="446">
        <f>IF(($P$9-SUM($C$9:C172))&gt;0,$AA$9,0)</f>
        <v>0</v>
      </c>
      <c r="D173" s="447">
        <f>IF(($P$10-SUM($D$9:D172))&gt;0,$AA$10,0)</f>
        <v>0</v>
      </c>
      <c r="E173" s="448">
        <f>ROUND(((P$9-SUM(C$9:C172))*G$2/100)/12,0)+ROUND(((P$10-SUM(D$9:D172))*(G$2-P$15)/100)/12,0)</f>
        <v>0</v>
      </c>
      <c r="F173" s="449">
        <f t="shared" si="10"/>
        <v>0</v>
      </c>
      <c r="G173" s="1466"/>
      <c r="H173" s="1467"/>
      <c r="I173" s="450"/>
      <c r="J173" s="450"/>
      <c r="K173" s="450"/>
      <c r="L173" s="450"/>
      <c r="M173" s="451">
        <f t="shared" si="12"/>
        <v>0</v>
      </c>
      <c r="N173" s="457"/>
      <c r="X173" s="417"/>
      <c r="Y173" s="417"/>
      <c r="Z173" s="417"/>
      <c r="AA173" s="418"/>
    </row>
    <row r="174" spans="1:27" s="419" customFormat="1" ht="18.75" customHeight="1">
      <c r="A174" s="444">
        <f t="shared" si="13"/>
        <v>0</v>
      </c>
      <c r="B174" s="445">
        <f t="shared" si="11"/>
        <v>0</v>
      </c>
      <c r="C174" s="446">
        <f>IF(($P$9-SUM($C$9:C173))&gt;0,$AA$9,0)</f>
        <v>0</v>
      </c>
      <c r="D174" s="447">
        <f>IF(($P$10-SUM($D$9:D173))&gt;0,$AA$10,0)</f>
        <v>0</v>
      </c>
      <c r="E174" s="448">
        <f>ROUND(((P$9-SUM(C$9:C173))*G$2/100)/12,0)+ROUND(((P$10-SUM(D$9:D173))*(G$2-P$15)/100)/12,0)</f>
        <v>0</v>
      </c>
      <c r="F174" s="449">
        <f t="shared" si="10"/>
        <v>0</v>
      </c>
      <c r="G174" s="459" t="s">
        <v>589</v>
      </c>
      <c r="H174" s="494">
        <f>IF(P$13&gt;1,"未定",SUM(F165:F176))</f>
        <v>0</v>
      </c>
      <c r="I174" s="450"/>
      <c r="J174" s="450"/>
      <c r="K174" s="450"/>
      <c r="L174" s="450"/>
      <c r="M174" s="451">
        <f t="shared" si="12"/>
        <v>0</v>
      </c>
      <c r="N174" s="457"/>
      <c r="X174" s="417"/>
      <c r="Y174" s="417"/>
      <c r="Z174" s="417"/>
      <c r="AA174" s="418"/>
    </row>
    <row r="175" spans="1:27" s="419" customFormat="1" ht="18.75" customHeight="1">
      <c r="A175" s="444">
        <f t="shared" si="13"/>
        <v>0</v>
      </c>
      <c r="B175" s="445">
        <f t="shared" si="11"/>
        <v>0</v>
      </c>
      <c r="C175" s="446">
        <f>IF(($P$9-SUM($C$9:C174))&gt;0,$AA$9,0)</f>
        <v>0</v>
      </c>
      <c r="D175" s="447">
        <f>IF(($P$10-SUM($D$9:D174))&gt;0,$AA$10,0)</f>
        <v>0</v>
      </c>
      <c r="E175" s="448">
        <f>ROUND(((P$9-SUM(C$9:C174))*G$2/100)/12,0)+ROUND(((P$10-SUM(D$9:D174))*(G$2-P$15)/100)/12,0)</f>
        <v>0</v>
      </c>
      <c r="F175" s="449">
        <f t="shared" si="10"/>
        <v>0</v>
      </c>
      <c r="G175" s="461" t="s">
        <v>616</v>
      </c>
      <c r="H175" s="462">
        <f>SUM(B165:B176)</f>
        <v>0</v>
      </c>
      <c r="I175" s="450"/>
      <c r="J175" s="450"/>
      <c r="K175" s="450"/>
      <c r="L175" s="450"/>
      <c r="M175" s="451">
        <f t="shared" si="12"/>
        <v>0</v>
      </c>
      <c r="N175" s="457"/>
      <c r="X175" s="417"/>
      <c r="Y175" s="417"/>
      <c r="Z175" s="417"/>
      <c r="AA175" s="418"/>
    </row>
    <row r="176" spans="1:27" s="419" customFormat="1" ht="18.75" customHeight="1">
      <c r="A176" s="465">
        <f t="shared" si="13"/>
        <v>0</v>
      </c>
      <c r="B176" s="466">
        <f t="shared" si="11"/>
        <v>0</v>
      </c>
      <c r="C176" s="467">
        <f>IF(($P$9-SUM($C$9:C175))&gt;0,$AA$9,0)</f>
        <v>0</v>
      </c>
      <c r="D176" s="468">
        <f>IF(($P$10-SUM($D$9:D175))&gt;0,$AA$10,0)</f>
        <v>0</v>
      </c>
      <c r="E176" s="469">
        <f>ROUND(((P$9-SUM(C$9:C175))*G$2/100)/12,0)+ROUND(((P$10-SUM(D$9:D175))*(G$2-P$15)/100)/12,0)</f>
        <v>0</v>
      </c>
      <c r="F176" s="470">
        <f t="shared" si="10"/>
        <v>0</v>
      </c>
      <c r="G176" s="471" t="s">
        <v>623</v>
      </c>
      <c r="H176" s="472">
        <f>IF(P$13&gt;1,"未定",SUM(E165:E176))</f>
        <v>0</v>
      </c>
      <c r="I176" s="473"/>
      <c r="J176" s="473"/>
      <c r="K176" s="473"/>
      <c r="L176" s="473"/>
      <c r="M176" s="474">
        <f t="shared" si="12"/>
        <v>0</v>
      </c>
      <c r="N176" s="457"/>
      <c r="X176" s="417"/>
      <c r="Y176" s="417"/>
      <c r="Z176" s="417"/>
      <c r="AA176" s="418"/>
    </row>
    <row r="177" spans="1:27" s="419" customFormat="1" ht="18.75" customHeight="1">
      <c r="A177" s="432">
        <f t="shared" si="13"/>
        <v>0</v>
      </c>
      <c r="B177" s="433">
        <f t="shared" si="11"/>
        <v>0</v>
      </c>
      <c r="C177" s="434">
        <f>IF(($P$9-SUM($C$9:C176))&gt;0,$AA$9,0)</f>
        <v>0</v>
      </c>
      <c r="D177" s="435">
        <f>IF(($P$10-SUM($D$9:D176))&gt;0,$AA$10,0)</f>
        <v>0</v>
      </c>
      <c r="E177" s="479">
        <f>ROUND(((P$9-SUM(C$9:C176))*G$2/100)/12,0)+ROUND(((P$10-SUM(D$9:D176))*(G$2-P$15)/100)/12,0)</f>
        <v>0</v>
      </c>
      <c r="F177" s="437">
        <f t="shared" si="10"/>
        <v>0</v>
      </c>
      <c r="G177" s="1464" t="s">
        <v>645</v>
      </c>
      <c r="H177" s="1465"/>
      <c r="I177" s="438"/>
      <c r="J177" s="438"/>
      <c r="K177" s="438"/>
      <c r="L177" s="438"/>
      <c r="M177" s="440">
        <f t="shared" si="12"/>
        <v>0</v>
      </c>
      <c r="N177" s="457"/>
      <c r="X177" s="417"/>
      <c r="Y177" s="417"/>
      <c r="Z177" s="417"/>
      <c r="AA177" s="418"/>
    </row>
    <row r="178" spans="1:27" s="419" customFormat="1" ht="18.75" customHeight="1">
      <c r="A178" s="444">
        <f t="shared" si="13"/>
        <v>0</v>
      </c>
      <c r="B178" s="445">
        <f t="shared" si="11"/>
        <v>0</v>
      </c>
      <c r="C178" s="446">
        <f>IF(($P$9-SUM($C$9:C177))&gt;0,$AA$9,0)</f>
        <v>0</v>
      </c>
      <c r="D178" s="447">
        <f>IF(($P$10-SUM($D$9:D177))&gt;0,$AA$10,0)</f>
        <v>0</v>
      </c>
      <c r="E178" s="448">
        <f>ROUND(((P$9-SUM(C$9:C177))*G$2/100)/12,0)+ROUND(((P$10-SUM(D$9:D177))*(G$2-P$15)/100)/12,0)</f>
        <v>0</v>
      </c>
      <c r="F178" s="449">
        <f t="shared" si="10"/>
        <v>0</v>
      </c>
      <c r="G178" s="1466"/>
      <c r="H178" s="1467"/>
      <c r="I178" s="450"/>
      <c r="J178" s="450"/>
      <c r="K178" s="450"/>
      <c r="L178" s="450"/>
      <c r="M178" s="451">
        <f t="shared" si="12"/>
        <v>0</v>
      </c>
      <c r="N178" s="457"/>
      <c r="X178" s="417"/>
      <c r="Y178" s="417"/>
      <c r="Z178" s="417"/>
      <c r="AA178" s="418"/>
    </row>
    <row r="179" spans="1:27" s="419" customFormat="1" ht="18.75" customHeight="1">
      <c r="A179" s="444">
        <f t="shared" si="13"/>
        <v>0</v>
      </c>
      <c r="B179" s="445">
        <f t="shared" si="11"/>
        <v>0</v>
      </c>
      <c r="C179" s="446">
        <f>IF(($P$9-SUM($C$9:C178))&gt;0,$AA$9,0)</f>
        <v>0</v>
      </c>
      <c r="D179" s="447">
        <f>IF(($P$10-SUM($D$9:D178))&gt;0,$AA$10,0)</f>
        <v>0</v>
      </c>
      <c r="E179" s="448">
        <f>ROUND(((P$9-SUM(C$9:C178))*G$2/100)/12,0)+ROUND(((P$10-SUM(D$9:D178))*(G$2-P$15)/100)/12,0)</f>
        <v>0</v>
      </c>
      <c r="F179" s="449">
        <f t="shared" si="10"/>
        <v>0</v>
      </c>
      <c r="G179" s="1466"/>
      <c r="H179" s="1467"/>
      <c r="I179" s="450"/>
      <c r="J179" s="450"/>
      <c r="K179" s="450"/>
      <c r="L179" s="450"/>
      <c r="M179" s="451">
        <f t="shared" si="12"/>
        <v>0</v>
      </c>
      <c r="N179" s="457"/>
      <c r="X179" s="417"/>
      <c r="Y179" s="417"/>
      <c r="Z179" s="417"/>
      <c r="AA179" s="418"/>
    </row>
    <row r="180" spans="1:27" s="419" customFormat="1" ht="18.75" customHeight="1">
      <c r="A180" s="444">
        <f t="shared" si="13"/>
        <v>0</v>
      </c>
      <c r="B180" s="445">
        <f t="shared" si="11"/>
        <v>0</v>
      </c>
      <c r="C180" s="446">
        <f>IF(($P$9-SUM($C$9:C179))&gt;0,$AA$9,0)</f>
        <v>0</v>
      </c>
      <c r="D180" s="447">
        <f>IF(($P$10-SUM($D$9:D179))&gt;0,$AA$10,0)</f>
        <v>0</v>
      </c>
      <c r="E180" s="448">
        <f>ROUND(((P$9-SUM(C$9:C179))*G$2/100)/12,0)+ROUND(((P$10-SUM(D$9:D179))*(G$2-P$15)/100)/12,0)</f>
        <v>0</v>
      </c>
      <c r="F180" s="449">
        <f t="shared" si="10"/>
        <v>0</v>
      </c>
      <c r="G180" s="1466"/>
      <c r="H180" s="1467"/>
      <c r="I180" s="450"/>
      <c r="J180" s="450"/>
      <c r="K180" s="450"/>
      <c r="L180" s="450"/>
      <c r="M180" s="451">
        <f t="shared" si="12"/>
        <v>0</v>
      </c>
      <c r="N180" s="457"/>
      <c r="X180" s="417"/>
      <c r="Y180" s="417"/>
      <c r="Z180" s="417"/>
      <c r="AA180" s="418"/>
    </row>
    <row r="181" spans="1:27" s="419" customFormat="1" ht="18.75" customHeight="1">
      <c r="A181" s="444">
        <f t="shared" si="13"/>
        <v>0</v>
      </c>
      <c r="B181" s="445">
        <f t="shared" si="11"/>
        <v>0</v>
      </c>
      <c r="C181" s="446">
        <f>IF(($P$9-SUM($C$9:C180))&gt;0,$AA$9,0)</f>
        <v>0</v>
      </c>
      <c r="D181" s="447">
        <f>IF(($P$10-SUM($D$9:D180))&gt;0,$AA$10,0)</f>
        <v>0</v>
      </c>
      <c r="E181" s="448">
        <f>ROUND(((P$9-SUM(C$9:C180))*G$2/100)/12,0)+ROUND(((P$10-SUM(D$9:D180))*(G$2-P$15)/100)/12,0)</f>
        <v>0</v>
      </c>
      <c r="F181" s="449">
        <f t="shared" si="10"/>
        <v>0</v>
      </c>
      <c r="G181" s="1466"/>
      <c r="H181" s="1467"/>
      <c r="I181" s="450"/>
      <c r="J181" s="450"/>
      <c r="K181" s="450"/>
      <c r="L181" s="450"/>
      <c r="M181" s="451">
        <f t="shared" si="12"/>
        <v>0</v>
      </c>
      <c r="N181" s="457"/>
      <c r="X181" s="417"/>
      <c r="Y181" s="417"/>
      <c r="Z181" s="417"/>
      <c r="AA181" s="418"/>
    </row>
    <row r="182" spans="1:27" s="419" customFormat="1" ht="18.75" customHeight="1">
      <c r="A182" s="444">
        <f t="shared" si="13"/>
        <v>0</v>
      </c>
      <c r="B182" s="445">
        <f t="shared" si="11"/>
        <v>0</v>
      </c>
      <c r="C182" s="446">
        <f>IF(($P$9-SUM($C$9:C181))&gt;0,$AA$9,0)</f>
        <v>0</v>
      </c>
      <c r="D182" s="447">
        <f>IF(($P$10-SUM($D$9:D181))&gt;0,$AA$10,0)</f>
        <v>0</v>
      </c>
      <c r="E182" s="448">
        <f>ROUND(((P$9-SUM(C$9:C181))*G$2/100)/12,0)+ROUND(((P$10-SUM(D$9:D181))*(G$2-P$15)/100)/12,0)</f>
        <v>0</v>
      </c>
      <c r="F182" s="449">
        <f t="shared" si="10"/>
        <v>0</v>
      </c>
      <c r="G182" s="1466"/>
      <c r="H182" s="1467"/>
      <c r="I182" s="450"/>
      <c r="J182" s="450"/>
      <c r="K182" s="450"/>
      <c r="L182" s="450"/>
      <c r="M182" s="451">
        <f t="shared" si="12"/>
        <v>0</v>
      </c>
      <c r="N182" s="457"/>
      <c r="X182" s="417"/>
      <c r="Y182" s="417"/>
      <c r="Z182" s="417"/>
      <c r="AA182" s="418"/>
    </row>
    <row r="183" spans="1:27" s="419" customFormat="1" ht="18.75" customHeight="1">
      <c r="A183" s="444">
        <f t="shared" si="13"/>
        <v>0</v>
      </c>
      <c r="B183" s="445">
        <f t="shared" si="11"/>
        <v>0</v>
      </c>
      <c r="C183" s="446">
        <f>IF(($P$9-SUM($C$9:C182))&gt;0,$AA$9,0)</f>
        <v>0</v>
      </c>
      <c r="D183" s="447">
        <f>IF(($P$10-SUM($D$9:D182))&gt;0,$AA$10,0)</f>
        <v>0</v>
      </c>
      <c r="E183" s="448">
        <f>ROUND(((P$9-SUM(C$9:C182))*G$2/100)/12,0)+ROUND(((P$10-SUM(D$9:D182))*(G$2-P$15)/100)/12,0)</f>
        <v>0</v>
      </c>
      <c r="F183" s="449">
        <f t="shared" si="10"/>
        <v>0</v>
      </c>
      <c r="G183" s="1466"/>
      <c r="H183" s="1467"/>
      <c r="I183" s="450"/>
      <c r="J183" s="450"/>
      <c r="K183" s="450"/>
      <c r="L183" s="450"/>
      <c r="M183" s="451">
        <f t="shared" si="12"/>
        <v>0</v>
      </c>
      <c r="N183" s="457"/>
      <c r="X183" s="417"/>
      <c r="Y183" s="417"/>
      <c r="Z183" s="417"/>
      <c r="AA183" s="418"/>
    </row>
    <row r="184" spans="1:27" s="419" customFormat="1" ht="18.75" customHeight="1">
      <c r="A184" s="444">
        <f t="shared" si="13"/>
        <v>0</v>
      </c>
      <c r="B184" s="445">
        <f t="shared" si="11"/>
        <v>0</v>
      </c>
      <c r="C184" s="446">
        <f>IF(($P$9-SUM($C$9:C183))&gt;0,$AA$9,0)</f>
        <v>0</v>
      </c>
      <c r="D184" s="447">
        <f>IF(($P$10-SUM($D$9:D183))&gt;0,$AA$10,0)</f>
        <v>0</v>
      </c>
      <c r="E184" s="448">
        <f>ROUND(((P$9-SUM(C$9:C183))*G$2/100)/12,0)+ROUND(((P$10-SUM(D$9:D183))*(G$2-P$15)/100)/12,0)</f>
        <v>0</v>
      </c>
      <c r="F184" s="449">
        <f t="shared" si="10"/>
        <v>0</v>
      </c>
      <c r="G184" s="1466"/>
      <c r="H184" s="1467"/>
      <c r="I184" s="450"/>
      <c r="J184" s="450"/>
      <c r="K184" s="450"/>
      <c r="L184" s="450"/>
      <c r="M184" s="451">
        <f t="shared" si="12"/>
        <v>0</v>
      </c>
      <c r="N184" s="457"/>
      <c r="X184" s="417"/>
      <c r="Y184" s="417"/>
      <c r="Z184" s="417"/>
      <c r="AA184" s="418"/>
    </row>
    <row r="185" spans="1:27" s="419" customFormat="1" ht="18.75" customHeight="1">
      <c r="A185" s="444">
        <f t="shared" si="13"/>
        <v>0</v>
      </c>
      <c r="B185" s="445">
        <f t="shared" si="11"/>
        <v>0</v>
      </c>
      <c r="C185" s="446">
        <f>IF(($P$9-SUM($C$9:C184))&gt;0,$AA$9,0)</f>
        <v>0</v>
      </c>
      <c r="D185" s="447">
        <f>IF(($P$10-SUM($D$9:D184))&gt;0,$AA$10,0)</f>
        <v>0</v>
      </c>
      <c r="E185" s="448">
        <f>ROUND(((P$9-SUM(C$9:C184))*G$2/100)/12,0)+ROUND(((P$10-SUM(D$9:D184))*(G$2-P$15)/100)/12,0)</f>
        <v>0</v>
      </c>
      <c r="F185" s="449">
        <f t="shared" si="10"/>
        <v>0</v>
      </c>
      <c r="G185" s="1466"/>
      <c r="H185" s="1467"/>
      <c r="I185" s="450"/>
      <c r="J185" s="450"/>
      <c r="K185" s="450"/>
      <c r="L185" s="450"/>
      <c r="M185" s="451">
        <f t="shared" si="12"/>
        <v>0</v>
      </c>
      <c r="N185" s="457"/>
      <c r="X185" s="417"/>
      <c r="Y185" s="417"/>
      <c r="Z185" s="417"/>
      <c r="AA185" s="418"/>
    </row>
    <row r="186" spans="1:27" s="419" customFormat="1" ht="18.75" customHeight="1">
      <c r="A186" s="444">
        <f t="shared" si="13"/>
        <v>0</v>
      </c>
      <c r="B186" s="445">
        <f t="shared" si="11"/>
        <v>0</v>
      </c>
      <c r="C186" s="446">
        <f>IF(($P$9-SUM($C$9:C185))&gt;0,$AA$9,0)</f>
        <v>0</v>
      </c>
      <c r="D186" s="447">
        <f>IF(($P$10-SUM($D$9:D185))&gt;0,$AA$10,0)</f>
        <v>0</v>
      </c>
      <c r="E186" s="448">
        <f>ROUND(((P$9-SUM(C$9:C185))*G$2/100)/12,0)+ROUND(((P$10-SUM(D$9:D185))*(G$2-P$15)/100)/12,0)</f>
        <v>0</v>
      </c>
      <c r="F186" s="449">
        <f t="shared" si="10"/>
        <v>0</v>
      </c>
      <c r="G186" s="459" t="s">
        <v>589</v>
      </c>
      <c r="H186" s="494">
        <f>IF(P$13&gt;1,"未定",SUM(F177:F188))</f>
        <v>0</v>
      </c>
      <c r="I186" s="450"/>
      <c r="J186" s="450"/>
      <c r="K186" s="450"/>
      <c r="L186" s="450"/>
      <c r="M186" s="451">
        <f t="shared" si="12"/>
        <v>0</v>
      </c>
      <c r="N186" s="457"/>
      <c r="X186" s="417"/>
      <c r="Y186" s="417"/>
      <c r="Z186" s="417"/>
      <c r="AA186" s="418"/>
    </row>
    <row r="187" spans="1:27" s="419" customFormat="1" ht="18.75" customHeight="1">
      <c r="A187" s="444">
        <f t="shared" si="13"/>
        <v>0</v>
      </c>
      <c r="B187" s="445">
        <f t="shared" si="11"/>
        <v>0</v>
      </c>
      <c r="C187" s="446">
        <f>IF(($P$9-SUM($C$9:C186))&gt;0,$AA$9,0)</f>
        <v>0</v>
      </c>
      <c r="D187" s="447">
        <f>IF(($P$10-SUM($D$9:D186))&gt;0,$AA$10,0)</f>
        <v>0</v>
      </c>
      <c r="E187" s="448">
        <f>ROUND(((P$9-SUM(C$9:C186))*G$2/100)/12,0)+ROUND(((P$10-SUM(D$9:D186))*(G$2-P$15)/100)/12,0)</f>
        <v>0</v>
      </c>
      <c r="F187" s="449">
        <f t="shared" si="10"/>
        <v>0</v>
      </c>
      <c r="G187" s="461" t="s">
        <v>616</v>
      </c>
      <c r="H187" s="462">
        <f>SUM(B177:B188)</f>
        <v>0</v>
      </c>
      <c r="I187" s="450"/>
      <c r="J187" s="450"/>
      <c r="K187" s="450"/>
      <c r="L187" s="450"/>
      <c r="M187" s="451">
        <f t="shared" si="12"/>
        <v>0</v>
      </c>
      <c r="N187" s="457"/>
      <c r="X187" s="417"/>
      <c r="Y187" s="417"/>
      <c r="Z187" s="417"/>
      <c r="AA187" s="418"/>
    </row>
    <row r="188" spans="1:27" s="419" customFormat="1" ht="18.75" customHeight="1">
      <c r="A188" s="465">
        <f t="shared" si="13"/>
        <v>0</v>
      </c>
      <c r="B188" s="466">
        <f t="shared" si="11"/>
        <v>0</v>
      </c>
      <c r="C188" s="467">
        <f>IF(($P$9-SUM($C$9:C187))&gt;0,$AA$9,0)</f>
        <v>0</v>
      </c>
      <c r="D188" s="468">
        <f>IF(($P$10-SUM($D$9:D187))&gt;0,$AA$10,0)</f>
        <v>0</v>
      </c>
      <c r="E188" s="469">
        <f>ROUND(((P$9-SUM(C$9:C187))*G$2/100)/12,0)+ROUND(((P$10-SUM(D$9:D187))*(G$2-P$15)/100)/12,0)</f>
        <v>0</v>
      </c>
      <c r="F188" s="470">
        <f t="shared" si="10"/>
        <v>0</v>
      </c>
      <c r="G188" s="471" t="s">
        <v>623</v>
      </c>
      <c r="H188" s="472">
        <f>IF(P$13&gt;1,"未定",SUM(E177:E188))</f>
        <v>0</v>
      </c>
      <c r="I188" s="473"/>
      <c r="J188" s="473"/>
      <c r="K188" s="473"/>
      <c r="L188" s="473"/>
      <c r="M188" s="474">
        <f t="shared" si="12"/>
        <v>0</v>
      </c>
      <c r="N188" s="457"/>
      <c r="X188" s="417"/>
      <c r="Y188" s="417"/>
      <c r="Z188" s="417"/>
      <c r="AA188" s="418"/>
    </row>
    <row r="189" spans="1:27" s="419" customFormat="1" ht="18.75" customHeight="1">
      <c r="A189" s="432">
        <f t="shared" si="13"/>
        <v>0</v>
      </c>
      <c r="B189" s="433">
        <f t="shared" si="11"/>
        <v>0</v>
      </c>
      <c r="C189" s="434">
        <f>IF(($P$9-SUM($C$9:C188))&gt;0,$AA$9,0)</f>
        <v>0</v>
      </c>
      <c r="D189" s="435">
        <f>IF(($P$10-SUM($D$9:D188))&gt;0,$AA$10,0)</f>
        <v>0</v>
      </c>
      <c r="E189" s="479">
        <f>ROUND(((P$9-SUM(C$9:C188))*G$2/100)/12,0)+ROUND(((P$10-SUM(D$9:D188))*(G$2-P$15)/100)/12,0)</f>
        <v>0</v>
      </c>
      <c r="F189" s="437">
        <f t="shared" si="10"/>
        <v>0</v>
      </c>
      <c r="G189" s="1464" t="s">
        <v>646</v>
      </c>
      <c r="H189" s="1465"/>
      <c r="I189" s="438"/>
      <c r="J189" s="438"/>
      <c r="K189" s="438"/>
      <c r="L189" s="438"/>
      <c r="M189" s="440">
        <f t="shared" si="12"/>
        <v>0</v>
      </c>
      <c r="N189" s="457"/>
      <c r="X189" s="417"/>
      <c r="Y189" s="417"/>
      <c r="Z189" s="417"/>
      <c r="AA189" s="418"/>
    </row>
    <row r="190" spans="1:27" s="419" customFormat="1" ht="18.75" customHeight="1">
      <c r="A190" s="444">
        <f t="shared" si="13"/>
        <v>0</v>
      </c>
      <c r="B190" s="445">
        <f t="shared" si="11"/>
        <v>0</v>
      </c>
      <c r="C190" s="446">
        <f>IF(($P$9-SUM($C$9:C189))&gt;0,$AA$9,0)</f>
        <v>0</v>
      </c>
      <c r="D190" s="447">
        <f>IF(($P$10-SUM($D$9:D189))&gt;0,$AA$10,0)</f>
        <v>0</v>
      </c>
      <c r="E190" s="448">
        <f>ROUND(((P$9-SUM(C$9:C189))*G$2/100)/12,0)+ROUND(((P$10-SUM(D$9:D189))*(G$2-P$15)/100)/12,0)</f>
        <v>0</v>
      </c>
      <c r="F190" s="449">
        <f t="shared" si="10"/>
        <v>0</v>
      </c>
      <c r="G190" s="1466"/>
      <c r="H190" s="1467"/>
      <c r="I190" s="450"/>
      <c r="J190" s="450"/>
      <c r="K190" s="450"/>
      <c r="L190" s="450"/>
      <c r="M190" s="451">
        <f t="shared" si="12"/>
        <v>0</v>
      </c>
      <c r="N190" s="457"/>
      <c r="X190" s="417"/>
      <c r="Y190" s="417"/>
      <c r="Z190" s="417"/>
      <c r="AA190" s="418"/>
    </row>
    <row r="191" spans="1:27" s="419" customFormat="1" ht="18.75" customHeight="1">
      <c r="A191" s="444">
        <f t="shared" si="13"/>
        <v>0</v>
      </c>
      <c r="B191" s="445">
        <f t="shared" si="11"/>
        <v>0</v>
      </c>
      <c r="C191" s="446">
        <f>IF(($P$9-SUM($C$9:C190))&gt;0,$AA$9,0)</f>
        <v>0</v>
      </c>
      <c r="D191" s="447">
        <f>IF(($P$10-SUM($D$9:D190))&gt;0,$AA$10,0)</f>
        <v>0</v>
      </c>
      <c r="E191" s="448">
        <f>ROUND(((P$9-SUM(C$9:C190))*G$2/100)/12,0)+ROUND(((P$10-SUM(D$9:D190))*(G$2-P$15)/100)/12,0)</f>
        <v>0</v>
      </c>
      <c r="F191" s="449">
        <f t="shared" si="10"/>
        <v>0</v>
      </c>
      <c r="G191" s="1466"/>
      <c r="H191" s="1467"/>
      <c r="I191" s="450"/>
      <c r="J191" s="450"/>
      <c r="K191" s="450"/>
      <c r="L191" s="450"/>
      <c r="M191" s="451">
        <f t="shared" si="12"/>
        <v>0</v>
      </c>
      <c r="N191" s="457"/>
      <c r="X191" s="417"/>
      <c r="Y191" s="417"/>
      <c r="Z191" s="417"/>
      <c r="AA191" s="418"/>
    </row>
    <row r="192" spans="1:27" s="419" customFormat="1" ht="18.75" customHeight="1">
      <c r="A192" s="444">
        <f t="shared" si="13"/>
        <v>0</v>
      </c>
      <c r="B192" s="445">
        <f t="shared" si="11"/>
        <v>0</v>
      </c>
      <c r="C192" s="446">
        <f>IF(($P$9-SUM($C$9:C191))&gt;0,$AA$9,0)</f>
        <v>0</v>
      </c>
      <c r="D192" s="447">
        <f>IF(($P$10-SUM($D$9:D191))&gt;0,$AA$10,0)</f>
        <v>0</v>
      </c>
      <c r="E192" s="448">
        <f>ROUND(((P$9-SUM(C$9:C191))*G$2/100)/12,0)+ROUND(((P$10-SUM(D$9:D191))*(G$2-P$15)/100)/12,0)</f>
        <v>0</v>
      </c>
      <c r="F192" s="449">
        <f t="shared" si="10"/>
        <v>0</v>
      </c>
      <c r="G192" s="1466"/>
      <c r="H192" s="1467"/>
      <c r="I192" s="450"/>
      <c r="J192" s="450"/>
      <c r="K192" s="450"/>
      <c r="L192" s="450"/>
      <c r="M192" s="451">
        <f t="shared" si="12"/>
        <v>0</v>
      </c>
      <c r="N192" s="457"/>
      <c r="X192" s="417"/>
      <c r="Y192" s="417"/>
      <c r="Z192" s="417"/>
      <c r="AA192" s="418"/>
    </row>
    <row r="193" spans="1:27" s="419" customFormat="1" ht="18.75" customHeight="1">
      <c r="A193" s="444">
        <f t="shared" si="13"/>
        <v>0</v>
      </c>
      <c r="B193" s="445">
        <f t="shared" si="11"/>
        <v>0</v>
      </c>
      <c r="C193" s="446">
        <f>IF(($P$9-SUM($C$9:C192))&gt;0,$AA$9,0)</f>
        <v>0</v>
      </c>
      <c r="D193" s="447">
        <f>IF(($P$10-SUM($D$9:D192))&gt;0,$AA$10,0)</f>
        <v>0</v>
      </c>
      <c r="E193" s="448">
        <f>ROUND(((P$9-SUM(C$9:C192))*G$2/100)/12,0)+ROUND(((P$10-SUM(D$9:D192))*(G$2-P$15)/100)/12,0)</f>
        <v>0</v>
      </c>
      <c r="F193" s="449">
        <f t="shared" ref="F193:F256" si="14">IF(P$13&gt;1,"未定",B193+E193)</f>
        <v>0</v>
      </c>
      <c r="G193" s="1466"/>
      <c r="H193" s="1467"/>
      <c r="I193" s="450"/>
      <c r="J193" s="450"/>
      <c r="K193" s="450"/>
      <c r="L193" s="450"/>
      <c r="M193" s="451">
        <f t="shared" si="12"/>
        <v>0</v>
      </c>
      <c r="N193" s="457"/>
      <c r="X193" s="417"/>
      <c r="Y193" s="417"/>
      <c r="Z193" s="417"/>
      <c r="AA193" s="418"/>
    </row>
    <row r="194" spans="1:27" s="419" customFormat="1" ht="18.75" customHeight="1">
      <c r="A194" s="444">
        <f t="shared" si="13"/>
        <v>0</v>
      </c>
      <c r="B194" s="445">
        <f t="shared" si="11"/>
        <v>0</v>
      </c>
      <c r="C194" s="446">
        <f>IF(($P$9-SUM($C$9:C193))&gt;0,$AA$9,0)</f>
        <v>0</v>
      </c>
      <c r="D194" s="447">
        <f>IF(($P$10-SUM($D$9:D193))&gt;0,$AA$10,0)</f>
        <v>0</v>
      </c>
      <c r="E194" s="448">
        <f>ROUND(((P$9-SUM(C$9:C193))*G$2/100)/12,0)+ROUND(((P$10-SUM(D$9:D193))*(G$2-P$15)/100)/12,0)</f>
        <v>0</v>
      </c>
      <c r="F194" s="449">
        <f t="shared" si="14"/>
        <v>0</v>
      </c>
      <c r="G194" s="1466"/>
      <c r="H194" s="1467"/>
      <c r="I194" s="450"/>
      <c r="J194" s="450"/>
      <c r="K194" s="450"/>
      <c r="L194" s="450"/>
      <c r="M194" s="451">
        <f t="shared" si="12"/>
        <v>0</v>
      </c>
      <c r="N194" s="457"/>
      <c r="X194" s="417"/>
      <c r="Y194" s="417"/>
      <c r="Z194" s="417"/>
      <c r="AA194" s="418"/>
    </row>
    <row r="195" spans="1:27" s="419" customFormat="1" ht="18.75" customHeight="1">
      <c r="A195" s="444">
        <f t="shared" si="13"/>
        <v>0</v>
      </c>
      <c r="B195" s="445">
        <f t="shared" si="11"/>
        <v>0</v>
      </c>
      <c r="C195" s="446">
        <f>IF(($P$9-SUM($C$9:C194))&gt;0,$AA$9,0)</f>
        <v>0</v>
      </c>
      <c r="D195" s="447">
        <f>IF(($P$10-SUM($D$9:D194))&gt;0,$AA$10,0)</f>
        <v>0</v>
      </c>
      <c r="E195" s="448">
        <f>ROUND(((P$9-SUM(C$9:C194))*G$2/100)/12,0)+ROUND(((P$10-SUM(D$9:D194))*(G$2-P$15)/100)/12,0)</f>
        <v>0</v>
      </c>
      <c r="F195" s="449">
        <f t="shared" si="14"/>
        <v>0</v>
      </c>
      <c r="G195" s="1466"/>
      <c r="H195" s="1467"/>
      <c r="I195" s="450"/>
      <c r="J195" s="450"/>
      <c r="K195" s="450"/>
      <c r="L195" s="450"/>
      <c r="M195" s="451">
        <f t="shared" si="12"/>
        <v>0</v>
      </c>
      <c r="N195" s="457"/>
      <c r="X195" s="417"/>
      <c r="Y195" s="417"/>
      <c r="Z195" s="417"/>
      <c r="AA195" s="418"/>
    </row>
    <row r="196" spans="1:27" s="419" customFormat="1" ht="18.75" customHeight="1">
      <c r="A196" s="444">
        <f t="shared" si="13"/>
        <v>0</v>
      </c>
      <c r="B196" s="445">
        <f t="shared" si="11"/>
        <v>0</v>
      </c>
      <c r="C196" s="446">
        <f>IF(($P$9-SUM($C$9:C195))&gt;0,$AA$9,0)</f>
        <v>0</v>
      </c>
      <c r="D196" s="447">
        <f>IF(($P$10-SUM($D$9:D195))&gt;0,$AA$10,0)</f>
        <v>0</v>
      </c>
      <c r="E196" s="448">
        <f>ROUND(((P$9-SUM(C$9:C195))*G$2/100)/12,0)+ROUND(((P$10-SUM(D$9:D195))*(G$2-P$15)/100)/12,0)</f>
        <v>0</v>
      </c>
      <c r="F196" s="449">
        <f t="shared" si="14"/>
        <v>0</v>
      </c>
      <c r="G196" s="1466"/>
      <c r="H196" s="1467"/>
      <c r="I196" s="450"/>
      <c r="J196" s="450"/>
      <c r="K196" s="450"/>
      <c r="L196" s="450"/>
      <c r="M196" s="451">
        <f t="shared" si="12"/>
        <v>0</v>
      </c>
      <c r="N196" s="457"/>
      <c r="X196" s="417"/>
      <c r="Y196" s="417"/>
      <c r="Z196" s="417"/>
      <c r="AA196" s="418"/>
    </row>
    <row r="197" spans="1:27" s="419" customFormat="1" ht="18.75" customHeight="1">
      <c r="A197" s="444">
        <f t="shared" si="13"/>
        <v>0</v>
      </c>
      <c r="B197" s="445">
        <f t="shared" si="11"/>
        <v>0</v>
      </c>
      <c r="C197" s="446">
        <f>IF(($P$9-SUM($C$9:C196))&gt;0,$AA$9,0)</f>
        <v>0</v>
      </c>
      <c r="D197" s="447">
        <f>IF(($P$10-SUM($D$9:D196))&gt;0,$AA$10,0)</f>
        <v>0</v>
      </c>
      <c r="E197" s="448">
        <f>ROUND(((P$9-SUM(C$9:C196))*G$2/100)/12,0)+ROUND(((P$10-SUM(D$9:D196))*(G$2-P$15)/100)/12,0)</f>
        <v>0</v>
      </c>
      <c r="F197" s="449">
        <f t="shared" si="14"/>
        <v>0</v>
      </c>
      <c r="G197" s="1466"/>
      <c r="H197" s="1467"/>
      <c r="I197" s="450"/>
      <c r="J197" s="450"/>
      <c r="K197" s="450"/>
      <c r="L197" s="450"/>
      <c r="M197" s="451">
        <f t="shared" si="12"/>
        <v>0</v>
      </c>
      <c r="N197" s="457"/>
      <c r="X197" s="417"/>
      <c r="Y197" s="417"/>
      <c r="Z197" s="417"/>
      <c r="AA197" s="418"/>
    </row>
    <row r="198" spans="1:27" s="419" customFormat="1" ht="18.75" customHeight="1">
      <c r="A198" s="444">
        <f t="shared" si="13"/>
        <v>0</v>
      </c>
      <c r="B198" s="445">
        <f t="shared" si="11"/>
        <v>0</v>
      </c>
      <c r="C198" s="446">
        <f>IF(($P$9-SUM($C$9:C197))&gt;0,$AA$9,0)</f>
        <v>0</v>
      </c>
      <c r="D198" s="447">
        <f>IF(($P$10-SUM($D$9:D197))&gt;0,$AA$10,0)</f>
        <v>0</v>
      </c>
      <c r="E198" s="448">
        <f>ROUND(((P$9-SUM(C$9:C197))*G$2/100)/12,0)+ROUND(((P$10-SUM(D$9:D197))*(G$2-P$15)/100)/12,0)</f>
        <v>0</v>
      </c>
      <c r="F198" s="449">
        <f t="shared" si="14"/>
        <v>0</v>
      </c>
      <c r="G198" s="459" t="s">
        <v>589</v>
      </c>
      <c r="H198" s="494">
        <f>IF(P$13&gt;1,"未定",SUM(F189:F200))</f>
        <v>0</v>
      </c>
      <c r="I198" s="450"/>
      <c r="J198" s="450"/>
      <c r="K198" s="450"/>
      <c r="L198" s="450"/>
      <c r="M198" s="451">
        <f t="shared" si="12"/>
        <v>0</v>
      </c>
      <c r="N198" s="457"/>
      <c r="X198" s="417"/>
      <c r="Y198" s="417"/>
      <c r="Z198" s="417"/>
      <c r="AA198" s="418"/>
    </row>
    <row r="199" spans="1:27" s="419" customFormat="1" ht="18.75" customHeight="1">
      <c r="A199" s="444">
        <f t="shared" si="13"/>
        <v>0</v>
      </c>
      <c r="B199" s="445">
        <f t="shared" si="11"/>
        <v>0</v>
      </c>
      <c r="C199" s="446">
        <f>IF(($P$9-SUM($C$9:C198))&gt;0,$AA$9,0)</f>
        <v>0</v>
      </c>
      <c r="D199" s="447">
        <f>IF(($P$10-SUM($D$9:D198))&gt;0,$AA$10,0)</f>
        <v>0</v>
      </c>
      <c r="E199" s="448">
        <f>ROUND(((P$9-SUM(C$9:C198))*G$2/100)/12,0)+ROUND(((P$10-SUM(D$9:D198))*(G$2-P$15)/100)/12,0)</f>
        <v>0</v>
      </c>
      <c r="F199" s="449">
        <f t="shared" si="14"/>
        <v>0</v>
      </c>
      <c r="G199" s="461" t="s">
        <v>616</v>
      </c>
      <c r="H199" s="462">
        <f>SUM(B189:B200)</f>
        <v>0</v>
      </c>
      <c r="I199" s="450"/>
      <c r="J199" s="450"/>
      <c r="K199" s="450"/>
      <c r="L199" s="450"/>
      <c r="M199" s="451">
        <f t="shared" si="12"/>
        <v>0</v>
      </c>
      <c r="N199" s="457"/>
      <c r="X199" s="417"/>
      <c r="Y199" s="417"/>
      <c r="Z199" s="417"/>
      <c r="AA199" s="418"/>
    </row>
    <row r="200" spans="1:27" s="419" customFormat="1" ht="18.75" customHeight="1">
      <c r="A200" s="465">
        <f t="shared" si="13"/>
        <v>0</v>
      </c>
      <c r="B200" s="466">
        <f t="shared" si="11"/>
        <v>0</v>
      </c>
      <c r="C200" s="467">
        <f>IF(($P$9-SUM($C$9:C199))&gt;0,$AA$9,0)</f>
        <v>0</v>
      </c>
      <c r="D200" s="468">
        <f>IF(($P$10-SUM($D$9:D199))&gt;0,$AA$10,0)</f>
        <v>0</v>
      </c>
      <c r="E200" s="469">
        <f>ROUND(((P$9-SUM(C$9:C199))*G$2/100)/12,0)+ROUND(((P$10-SUM(D$9:D199))*(G$2-P$15)/100)/12,0)</f>
        <v>0</v>
      </c>
      <c r="F200" s="470">
        <f t="shared" si="14"/>
        <v>0</v>
      </c>
      <c r="G200" s="471" t="s">
        <v>623</v>
      </c>
      <c r="H200" s="472">
        <f>IF(P$13&gt;1,"未定",SUM(E189:E200))</f>
        <v>0</v>
      </c>
      <c r="I200" s="473"/>
      <c r="J200" s="473"/>
      <c r="K200" s="473"/>
      <c r="L200" s="473"/>
      <c r="M200" s="474">
        <f t="shared" si="12"/>
        <v>0</v>
      </c>
      <c r="N200" s="457"/>
      <c r="X200" s="417"/>
      <c r="Y200" s="417"/>
      <c r="Z200" s="417"/>
      <c r="AA200" s="418"/>
    </row>
    <row r="201" spans="1:27" s="419" customFormat="1" ht="18.75" customHeight="1">
      <c r="A201" s="432">
        <f t="shared" si="13"/>
        <v>0</v>
      </c>
      <c r="B201" s="433">
        <f t="shared" ref="B201:B264" si="15">SUM(C201:D201)</f>
        <v>0</v>
      </c>
      <c r="C201" s="434">
        <f>IF(($P$9-SUM($C$9:C200))&gt;0,$AA$9,0)</f>
        <v>0</v>
      </c>
      <c r="D201" s="435">
        <f>IF(($P$10-SUM($D$9:D200))&gt;0,$AA$10,0)</f>
        <v>0</v>
      </c>
      <c r="E201" s="479">
        <f>ROUND(((P$9-SUM(C$9:C200))*G$2/100)/12,0)+ROUND(((P$10-SUM(D$9:D200))*(G$2-P$15)/100)/12,0)</f>
        <v>0</v>
      </c>
      <c r="F201" s="437">
        <f t="shared" si="14"/>
        <v>0</v>
      </c>
      <c r="G201" s="1464" t="s">
        <v>647</v>
      </c>
      <c r="H201" s="1465"/>
      <c r="I201" s="438"/>
      <c r="J201" s="438"/>
      <c r="K201" s="438"/>
      <c r="L201" s="438"/>
      <c r="M201" s="440">
        <f t="shared" ref="M201:M264" si="16">SUM(I201:L201)</f>
        <v>0</v>
      </c>
      <c r="N201" s="457"/>
      <c r="X201" s="417"/>
      <c r="Y201" s="417"/>
      <c r="Z201" s="417"/>
      <c r="AA201" s="418"/>
    </row>
    <row r="202" spans="1:27" s="419" customFormat="1" ht="18.75" customHeight="1">
      <c r="A202" s="444">
        <f t="shared" ref="A202:A265" si="17">IF(F202&gt;0,A201+1,0)</f>
        <v>0</v>
      </c>
      <c r="B202" s="445">
        <f t="shared" si="15"/>
        <v>0</v>
      </c>
      <c r="C202" s="446">
        <f>IF(($P$9-SUM($C$9:C201))&gt;0,$AA$9,0)</f>
        <v>0</v>
      </c>
      <c r="D202" s="447">
        <f>IF(($P$10-SUM($D$9:D201))&gt;0,$AA$10,0)</f>
        <v>0</v>
      </c>
      <c r="E202" s="448">
        <f>ROUND(((P$9-SUM(C$9:C201))*G$2/100)/12,0)+ROUND(((P$10-SUM(D$9:D201))*(G$2-P$15)/100)/12,0)</f>
        <v>0</v>
      </c>
      <c r="F202" s="449">
        <f t="shared" si="14"/>
        <v>0</v>
      </c>
      <c r="G202" s="1466"/>
      <c r="H202" s="1467"/>
      <c r="I202" s="450"/>
      <c r="J202" s="450"/>
      <c r="K202" s="450"/>
      <c r="L202" s="450"/>
      <c r="M202" s="451">
        <f t="shared" si="16"/>
        <v>0</v>
      </c>
      <c r="N202" s="457"/>
      <c r="X202" s="417"/>
      <c r="Y202" s="417"/>
      <c r="Z202" s="417"/>
      <c r="AA202" s="418"/>
    </row>
    <row r="203" spans="1:27" s="419" customFormat="1" ht="18.75" customHeight="1">
      <c r="A203" s="444">
        <f t="shared" si="17"/>
        <v>0</v>
      </c>
      <c r="B203" s="445">
        <f t="shared" si="15"/>
        <v>0</v>
      </c>
      <c r="C203" s="446">
        <f>IF(($P$9-SUM($C$9:C202))&gt;0,$AA$9,0)</f>
        <v>0</v>
      </c>
      <c r="D203" s="447">
        <f>IF(($P$10-SUM($D$9:D202))&gt;0,$AA$10,0)</f>
        <v>0</v>
      </c>
      <c r="E203" s="448">
        <f>ROUND(((P$9-SUM(C$9:C202))*G$2/100)/12,0)+ROUND(((P$10-SUM(D$9:D202))*(G$2-P$15)/100)/12,0)</f>
        <v>0</v>
      </c>
      <c r="F203" s="449">
        <f t="shared" si="14"/>
        <v>0</v>
      </c>
      <c r="G203" s="1466"/>
      <c r="H203" s="1467"/>
      <c r="I203" s="450"/>
      <c r="J203" s="450"/>
      <c r="K203" s="450"/>
      <c r="L203" s="450"/>
      <c r="M203" s="451">
        <f t="shared" si="16"/>
        <v>0</v>
      </c>
      <c r="N203" s="457"/>
      <c r="X203" s="417"/>
      <c r="Y203" s="417"/>
      <c r="Z203" s="417"/>
      <c r="AA203" s="418"/>
    </row>
    <row r="204" spans="1:27" s="419" customFormat="1" ht="18.75" customHeight="1">
      <c r="A204" s="444">
        <f t="shared" si="17"/>
        <v>0</v>
      </c>
      <c r="B204" s="445">
        <f t="shared" si="15"/>
        <v>0</v>
      </c>
      <c r="C204" s="446">
        <f>IF(($P$9-SUM($C$9:C203))&gt;0,$AA$9,0)</f>
        <v>0</v>
      </c>
      <c r="D204" s="447">
        <f>IF(($P$10-SUM($D$9:D203))&gt;0,$AA$10,0)</f>
        <v>0</v>
      </c>
      <c r="E204" s="448">
        <f>ROUND(((P$9-SUM(C$9:C203))*G$2/100)/12,0)+ROUND(((P$10-SUM(D$9:D203))*(G$2-P$15)/100)/12,0)</f>
        <v>0</v>
      </c>
      <c r="F204" s="449">
        <f t="shared" si="14"/>
        <v>0</v>
      </c>
      <c r="G204" s="1466"/>
      <c r="H204" s="1467"/>
      <c r="I204" s="450"/>
      <c r="J204" s="450"/>
      <c r="K204" s="450"/>
      <c r="L204" s="450"/>
      <c r="M204" s="451">
        <f t="shared" si="16"/>
        <v>0</v>
      </c>
      <c r="N204" s="457"/>
      <c r="X204" s="417"/>
      <c r="Y204" s="417"/>
      <c r="Z204" s="417"/>
      <c r="AA204" s="418"/>
    </row>
    <row r="205" spans="1:27" s="419" customFormat="1" ht="18.75" customHeight="1">
      <c r="A205" s="444">
        <f t="shared" si="17"/>
        <v>0</v>
      </c>
      <c r="B205" s="445">
        <f t="shared" si="15"/>
        <v>0</v>
      </c>
      <c r="C205" s="446">
        <f>IF(($P$9-SUM($C$9:C204))&gt;0,$AA$9,0)</f>
        <v>0</v>
      </c>
      <c r="D205" s="447">
        <f>IF(($P$10-SUM($D$9:D204))&gt;0,$AA$10,0)</f>
        <v>0</v>
      </c>
      <c r="E205" s="448">
        <f>ROUND(((P$9-SUM(C$9:C204))*G$2/100)/12,0)+ROUND(((P$10-SUM(D$9:D204))*(G$2-P$15)/100)/12,0)</f>
        <v>0</v>
      </c>
      <c r="F205" s="449">
        <f t="shared" si="14"/>
        <v>0</v>
      </c>
      <c r="G205" s="1466"/>
      <c r="H205" s="1467"/>
      <c r="I205" s="450"/>
      <c r="J205" s="450"/>
      <c r="K205" s="450"/>
      <c r="L205" s="450"/>
      <c r="M205" s="451">
        <f t="shared" si="16"/>
        <v>0</v>
      </c>
      <c r="N205" s="457"/>
      <c r="X205" s="417"/>
      <c r="Y205" s="417"/>
      <c r="Z205" s="417"/>
      <c r="AA205" s="418"/>
    </row>
    <row r="206" spans="1:27" s="419" customFormat="1" ht="18.75" customHeight="1">
      <c r="A206" s="444">
        <f t="shared" si="17"/>
        <v>0</v>
      </c>
      <c r="B206" s="445">
        <f t="shared" si="15"/>
        <v>0</v>
      </c>
      <c r="C206" s="446">
        <f>IF(($P$9-SUM($C$9:C205))&gt;0,$AA$9,0)</f>
        <v>0</v>
      </c>
      <c r="D206" s="447">
        <f>IF(($P$10-SUM($D$9:D205))&gt;0,$AA$10,0)</f>
        <v>0</v>
      </c>
      <c r="E206" s="448">
        <f>ROUND(((P$9-SUM(C$9:C205))*G$2/100)/12,0)+ROUND(((P$10-SUM(D$9:D205))*(G$2-P$15)/100)/12,0)</f>
        <v>0</v>
      </c>
      <c r="F206" s="449">
        <f t="shared" si="14"/>
        <v>0</v>
      </c>
      <c r="G206" s="1466"/>
      <c r="H206" s="1467"/>
      <c r="I206" s="450"/>
      <c r="J206" s="450"/>
      <c r="K206" s="450"/>
      <c r="L206" s="450"/>
      <c r="M206" s="451">
        <f t="shared" si="16"/>
        <v>0</v>
      </c>
      <c r="N206" s="457"/>
      <c r="X206" s="417"/>
      <c r="Y206" s="417"/>
      <c r="Z206" s="417"/>
      <c r="AA206" s="418"/>
    </row>
    <row r="207" spans="1:27" s="419" customFormat="1" ht="18.75" customHeight="1">
      <c r="A207" s="444">
        <f t="shared" si="17"/>
        <v>0</v>
      </c>
      <c r="B207" s="445">
        <f t="shared" si="15"/>
        <v>0</v>
      </c>
      <c r="C207" s="446">
        <f>IF(($P$9-SUM($C$9:C206))&gt;0,$AA$9,0)</f>
        <v>0</v>
      </c>
      <c r="D207" s="447">
        <f>IF(($P$10-SUM($D$9:D206))&gt;0,$AA$10,0)</f>
        <v>0</v>
      </c>
      <c r="E207" s="448">
        <f>ROUND(((P$9-SUM(C$9:C206))*G$2/100)/12,0)+ROUND(((P$10-SUM(D$9:D206))*(G$2-P$15)/100)/12,0)</f>
        <v>0</v>
      </c>
      <c r="F207" s="449">
        <f t="shared" si="14"/>
        <v>0</v>
      </c>
      <c r="G207" s="1466"/>
      <c r="H207" s="1467"/>
      <c r="I207" s="450"/>
      <c r="J207" s="450"/>
      <c r="K207" s="450"/>
      <c r="L207" s="450"/>
      <c r="M207" s="451">
        <f t="shared" si="16"/>
        <v>0</v>
      </c>
      <c r="N207" s="457"/>
      <c r="X207" s="417"/>
      <c r="Y207" s="417"/>
      <c r="Z207" s="417"/>
      <c r="AA207" s="418"/>
    </row>
    <row r="208" spans="1:27" s="419" customFormat="1" ht="18.75" customHeight="1">
      <c r="A208" s="444">
        <f t="shared" si="17"/>
        <v>0</v>
      </c>
      <c r="B208" s="445">
        <f t="shared" si="15"/>
        <v>0</v>
      </c>
      <c r="C208" s="446">
        <f>IF(($P$9-SUM($C$9:C207))&gt;0,$AA$9,0)</f>
        <v>0</v>
      </c>
      <c r="D208" s="447">
        <f>IF(($P$10-SUM($D$9:D207))&gt;0,$AA$10,0)</f>
        <v>0</v>
      </c>
      <c r="E208" s="448">
        <f>ROUND(((P$9-SUM(C$9:C207))*G$2/100)/12,0)+ROUND(((P$10-SUM(D$9:D207))*(G$2-P$15)/100)/12,0)</f>
        <v>0</v>
      </c>
      <c r="F208" s="449">
        <f t="shared" si="14"/>
        <v>0</v>
      </c>
      <c r="G208" s="1466"/>
      <c r="H208" s="1467"/>
      <c r="I208" s="450"/>
      <c r="J208" s="450"/>
      <c r="K208" s="450"/>
      <c r="L208" s="450"/>
      <c r="M208" s="451">
        <f t="shared" si="16"/>
        <v>0</v>
      </c>
      <c r="N208" s="457"/>
      <c r="X208" s="417"/>
      <c r="Y208" s="417"/>
      <c r="Z208" s="417"/>
      <c r="AA208" s="418"/>
    </row>
    <row r="209" spans="1:27" s="419" customFormat="1" ht="18.75" customHeight="1">
      <c r="A209" s="444">
        <f t="shared" si="17"/>
        <v>0</v>
      </c>
      <c r="B209" s="445">
        <f t="shared" si="15"/>
        <v>0</v>
      </c>
      <c r="C209" s="446">
        <f>IF(($P$9-SUM($C$9:C208))&gt;0,$AA$9,0)</f>
        <v>0</v>
      </c>
      <c r="D209" s="447">
        <f>IF(($P$10-SUM($D$9:D208))&gt;0,$AA$10,0)</f>
        <v>0</v>
      </c>
      <c r="E209" s="448">
        <f>ROUND(((P$9-SUM(C$9:C208))*G$2/100)/12,0)+ROUND(((P$10-SUM(D$9:D208))*(G$2-P$15)/100)/12,0)</f>
        <v>0</v>
      </c>
      <c r="F209" s="449">
        <f t="shared" si="14"/>
        <v>0</v>
      </c>
      <c r="G209" s="1466"/>
      <c r="H209" s="1467"/>
      <c r="I209" s="450"/>
      <c r="J209" s="450"/>
      <c r="K209" s="450"/>
      <c r="L209" s="450"/>
      <c r="M209" s="451">
        <f t="shared" si="16"/>
        <v>0</v>
      </c>
      <c r="N209" s="457"/>
      <c r="X209" s="417"/>
      <c r="Y209" s="417"/>
      <c r="Z209" s="417"/>
      <c r="AA209" s="418"/>
    </row>
    <row r="210" spans="1:27" s="419" customFormat="1" ht="18.75" customHeight="1">
      <c r="A210" s="444">
        <f t="shared" si="17"/>
        <v>0</v>
      </c>
      <c r="B210" s="445">
        <f t="shared" si="15"/>
        <v>0</v>
      </c>
      <c r="C210" s="446">
        <f>IF(($P$9-SUM($C$9:C209))&gt;0,$AA$9,0)</f>
        <v>0</v>
      </c>
      <c r="D210" s="447">
        <f>IF(($P$10-SUM($D$9:D209))&gt;0,$AA$10,0)</f>
        <v>0</v>
      </c>
      <c r="E210" s="448">
        <f>ROUND(((P$9-SUM(C$9:C209))*G$2/100)/12,0)+ROUND(((P$10-SUM(D$9:D209))*(G$2-P$15)/100)/12,0)</f>
        <v>0</v>
      </c>
      <c r="F210" s="449">
        <f t="shared" si="14"/>
        <v>0</v>
      </c>
      <c r="G210" s="459" t="s">
        <v>589</v>
      </c>
      <c r="H210" s="494">
        <f>IF(P$13&gt;1,"未定",SUM(F201:F212))</f>
        <v>0</v>
      </c>
      <c r="I210" s="450"/>
      <c r="J210" s="450"/>
      <c r="K210" s="450"/>
      <c r="L210" s="450"/>
      <c r="M210" s="451">
        <f t="shared" si="16"/>
        <v>0</v>
      </c>
      <c r="N210" s="457"/>
      <c r="X210" s="417"/>
      <c r="Y210" s="417"/>
      <c r="Z210" s="417"/>
      <c r="AA210" s="418"/>
    </row>
    <row r="211" spans="1:27" s="419" customFormat="1" ht="18.75" customHeight="1">
      <c r="A211" s="444">
        <f t="shared" si="17"/>
        <v>0</v>
      </c>
      <c r="B211" s="445">
        <f t="shared" si="15"/>
        <v>0</v>
      </c>
      <c r="C211" s="446">
        <f>IF(($P$9-SUM($C$9:C210))&gt;0,$AA$9,0)</f>
        <v>0</v>
      </c>
      <c r="D211" s="447">
        <f>IF(($P$10-SUM($D$9:D210))&gt;0,$AA$10,0)</f>
        <v>0</v>
      </c>
      <c r="E211" s="448">
        <f>ROUND(((P$9-SUM(C$9:C210))*G$2/100)/12,0)+ROUND(((P$10-SUM(D$9:D210))*(G$2-P$15)/100)/12,0)</f>
        <v>0</v>
      </c>
      <c r="F211" s="449">
        <f t="shared" si="14"/>
        <v>0</v>
      </c>
      <c r="G211" s="461" t="s">
        <v>616</v>
      </c>
      <c r="H211" s="462">
        <f>SUM(B201:B212)</f>
        <v>0</v>
      </c>
      <c r="I211" s="450"/>
      <c r="J211" s="450"/>
      <c r="K211" s="450"/>
      <c r="L211" s="450"/>
      <c r="M211" s="451">
        <f t="shared" si="16"/>
        <v>0</v>
      </c>
      <c r="N211" s="457"/>
      <c r="X211" s="417"/>
      <c r="Y211" s="417"/>
      <c r="Z211" s="417"/>
      <c r="AA211" s="418"/>
    </row>
    <row r="212" spans="1:27" s="419" customFormat="1" ht="18.75" customHeight="1">
      <c r="A212" s="465">
        <f t="shared" si="17"/>
        <v>0</v>
      </c>
      <c r="B212" s="466">
        <f t="shared" si="15"/>
        <v>0</v>
      </c>
      <c r="C212" s="467">
        <f>IF(($P$9-SUM($C$9:C211))&gt;0,$AA$9,0)</f>
        <v>0</v>
      </c>
      <c r="D212" s="468">
        <f>IF(($P$10-SUM($D$9:D211))&gt;0,$AA$10,0)</f>
        <v>0</v>
      </c>
      <c r="E212" s="469">
        <f>ROUND(((P$9-SUM(C$9:C211))*G$2/100)/12,0)+ROUND(((P$10-SUM(D$9:D211))*(G$2-P$15)/100)/12,0)</f>
        <v>0</v>
      </c>
      <c r="F212" s="470">
        <f t="shared" si="14"/>
        <v>0</v>
      </c>
      <c r="G212" s="471" t="s">
        <v>623</v>
      </c>
      <c r="H212" s="472">
        <f>IF(P$13&gt;1,"未定",SUM(E201:E212))</f>
        <v>0</v>
      </c>
      <c r="I212" s="473"/>
      <c r="J212" s="473"/>
      <c r="K212" s="473"/>
      <c r="L212" s="473"/>
      <c r="M212" s="474">
        <f t="shared" si="16"/>
        <v>0</v>
      </c>
      <c r="N212" s="457"/>
      <c r="X212" s="417"/>
      <c r="Y212" s="417"/>
      <c r="Z212" s="417"/>
      <c r="AA212" s="418"/>
    </row>
    <row r="213" spans="1:27" s="419" customFormat="1" ht="18.75" customHeight="1">
      <c r="A213" s="432">
        <f t="shared" si="17"/>
        <v>0</v>
      </c>
      <c r="B213" s="433">
        <f t="shared" si="15"/>
        <v>0</v>
      </c>
      <c r="C213" s="434">
        <f>IF(($P$9-SUM($C$9:C212))&gt;0,$AA$9,0)</f>
        <v>0</v>
      </c>
      <c r="D213" s="435">
        <f>IF(($P$10-SUM($D$9:D212))&gt;0,$AA$10,0)</f>
        <v>0</v>
      </c>
      <c r="E213" s="479">
        <f>ROUND(((P$9-SUM(C$9:C212))*G$2/100)/12,0)+ROUND(((P$10-SUM(D$9:D212))*(G$2-P$15)/100)/12,0)</f>
        <v>0</v>
      </c>
      <c r="F213" s="437">
        <f t="shared" si="14"/>
        <v>0</v>
      </c>
      <c r="G213" s="1464" t="s">
        <v>648</v>
      </c>
      <c r="H213" s="1465"/>
      <c r="I213" s="438"/>
      <c r="J213" s="438"/>
      <c r="K213" s="438"/>
      <c r="L213" s="438"/>
      <c r="M213" s="440">
        <f t="shared" si="16"/>
        <v>0</v>
      </c>
      <c r="N213" s="457"/>
      <c r="X213" s="417"/>
      <c r="Y213" s="417"/>
      <c r="Z213" s="417"/>
      <c r="AA213" s="418"/>
    </row>
    <row r="214" spans="1:27" s="419" customFormat="1" ht="18.75" customHeight="1">
      <c r="A214" s="444">
        <f t="shared" si="17"/>
        <v>0</v>
      </c>
      <c r="B214" s="445">
        <f t="shared" si="15"/>
        <v>0</v>
      </c>
      <c r="C214" s="446">
        <f>IF(($P$9-SUM($C$9:C213))&gt;0,$AA$9,0)</f>
        <v>0</v>
      </c>
      <c r="D214" s="447">
        <f>IF(($P$10-SUM($D$9:D213))&gt;0,$AA$10,0)</f>
        <v>0</v>
      </c>
      <c r="E214" s="448">
        <f>ROUND(((P$9-SUM(C$9:C213))*G$2/100)/12,0)+ROUND(((P$10-SUM(D$9:D213))*(G$2-P$15)/100)/12,0)</f>
        <v>0</v>
      </c>
      <c r="F214" s="449">
        <f t="shared" si="14"/>
        <v>0</v>
      </c>
      <c r="G214" s="1466"/>
      <c r="H214" s="1467"/>
      <c r="I214" s="450"/>
      <c r="J214" s="450"/>
      <c r="K214" s="450"/>
      <c r="L214" s="450"/>
      <c r="M214" s="451">
        <f t="shared" si="16"/>
        <v>0</v>
      </c>
      <c r="N214" s="457"/>
      <c r="X214" s="417"/>
      <c r="Y214" s="417"/>
      <c r="Z214" s="417"/>
      <c r="AA214" s="418"/>
    </row>
    <row r="215" spans="1:27" s="419" customFormat="1" ht="18.75" customHeight="1">
      <c r="A215" s="444">
        <f t="shared" si="17"/>
        <v>0</v>
      </c>
      <c r="B215" s="445">
        <f t="shared" si="15"/>
        <v>0</v>
      </c>
      <c r="C215" s="446">
        <f>IF(($P$9-SUM($C$9:C214))&gt;0,$AA$9,0)</f>
        <v>0</v>
      </c>
      <c r="D215" s="447">
        <f>IF(($P$10-SUM($D$9:D214))&gt;0,$AA$10,0)</f>
        <v>0</v>
      </c>
      <c r="E215" s="448">
        <f>ROUND(((P$9-SUM(C$9:C214))*G$2/100)/12,0)+ROUND(((P$10-SUM(D$9:D214))*(G$2-P$15)/100)/12,0)</f>
        <v>0</v>
      </c>
      <c r="F215" s="449">
        <f t="shared" si="14"/>
        <v>0</v>
      </c>
      <c r="G215" s="1466"/>
      <c r="H215" s="1467"/>
      <c r="I215" s="450"/>
      <c r="J215" s="450"/>
      <c r="K215" s="450"/>
      <c r="L215" s="450"/>
      <c r="M215" s="451">
        <f t="shared" si="16"/>
        <v>0</v>
      </c>
      <c r="N215" s="457"/>
      <c r="X215" s="417"/>
      <c r="Y215" s="417"/>
      <c r="Z215" s="417"/>
      <c r="AA215" s="418"/>
    </row>
    <row r="216" spans="1:27" s="419" customFormat="1" ht="18.75" customHeight="1">
      <c r="A216" s="444">
        <f t="shared" si="17"/>
        <v>0</v>
      </c>
      <c r="B216" s="445">
        <f t="shared" si="15"/>
        <v>0</v>
      </c>
      <c r="C216" s="446">
        <f>IF(($P$9-SUM($C$9:C215))&gt;0,$AA$9,0)</f>
        <v>0</v>
      </c>
      <c r="D216" s="447">
        <f>IF(($P$10-SUM($D$9:D215))&gt;0,$AA$10,0)</f>
        <v>0</v>
      </c>
      <c r="E216" s="448">
        <f>ROUND(((P$9-SUM(C$9:C215))*G$2/100)/12,0)+ROUND(((P$10-SUM(D$9:D215))*(G$2-P$15)/100)/12,0)</f>
        <v>0</v>
      </c>
      <c r="F216" s="449">
        <f t="shared" si="14"/>
        <v>0</v>
      </c>
      <c r="G216" s="1466"/>
      <c r="H216" s="1467"/>
      <c r="I216" s="450"/>
      <c r="J216" s="450"/>
      <c r="K216" s="450"/>
      <c r="L216" s="450"/>
      <c r="M216" s="451">
        <f t="shared" si="16"/>
        <v>0</v>
      </c>
      <c r="N216" s="457"/>
      <c r="X216" s="417"/>
      <c r="Y216" s="417"/>
      <c r="Z216" s="417"/>
      <c r="AA216" s="418"/>
    </row>
    <row r="217" spans="1:27" s="419" customFormat="1" ht="18.75" customHeight="1">
      <c r="A217" s="444">
        <f t="shared" si="17"/>
        <v>0</v>
      </c>
      <c r="B217" s="445">
        <f t="shared" si="15"/>
        <v>0</v>
      </c>
      <c r="C217" s="446">
        <f>IF(($P$9-SUM($C$9:C216))&gt;0,$AA$9,0)</f>
        <v>0</v>
      </c>
      <c r="D217" s="447">
        <f>IF(($P$10-SUM($D$9:D216))&gt;0,$AA$10,0)</f>
        <v>0</v>
      </c>
      <c r="E217" s="448">
        <f>ROUND(((P$9-SUM(C$9:C216))*G$2/100)/12,0)+ROUND(((P$10-SUM(D$9:D216))*(G$2-P$15)/100)/12,0)</f>
        <v>0</v>
      </c>
      <c r="F217" s="449">
        <f t="shared" si="14"/>
        <v>0</v>
      </c>
      <c r="G217" s="1466"/>
      <c r="H217" s="1467"/>
      <c r="I217" s="450"/>
      <c r="J217" s="450"/>
      <c r="K217" s="450"/>
      <c r="L217" s="450"/>
      <c r="M217" s="451">
        <f t="shared" si="16"/>
        <v>0</v>
      </c>
      <c r="N217" s="457"/>
      <c r="X217" s="417"/>
      <c r="Y217" s="417"/>
      <c r="Z217" s="417"/>
      <c r="AA217" s="418"/>
    </row>
    <row r="218" spans="1:27" s="419" customFormat="1" ht="18.75" customHeight="1">
      <c r="A218" s="444">
        <f t="shared" si="17"/>
        <v>0</v>
      </c>
      <c r="B218" s="445">
        <f t="shared" si="15"/>
        <v>0</v>
      </c>
      <c r="C218" s="446">
        <f>IF(($P$9-SUM($C$9:C217))&gt;0,$AA$9,0)</f>
        <v>0</v>
      </c>
      <c r="D218" s="447">
        <f>IF(($P$10-SUM($D$9:D217))&gt;0,$AA$10,0)</f>
        <v>0</v>
      </c>
      <c r="E218" s="448">
        <f>ROUND(((P$9-SUM(C$9:C217))*G$2/100)/12,0)+ROUND(((P$10-SUM(D$9:D217))*(G$2-P$15)/100)/12,0)</f>
        <v>0</v>
      </c>
      <c r="F218" s="449">
        <f t="shared" si="14"/>
        <v>0</v>
      </c>
      <c r="G218" s="1466"/>
      <c r="H218" s="1467"/>
      <c r="I218" s="450"/>
      <c r="J218" s="450"/>
      <c r="K218" s="450"/>
      <c r="L218" s="450"/>
      <c r="M218" s="451">
        <f t="shared" si="16"/>
        <v>0</v>
      </c>
      <c r="N218" s="457"/>
      <c r="X218" s="417"/>
      <c r="Y218" s="417"/>
      <c r="Z218" s="417"/>
      <c r="AA218" s="418"/>
    </row>
    <row r="219" spans="1:27" s="419" customFormat="1" ht="18.75" customHeight="1">
      <c r="A219" s="444">
        <f t="shared" si="17"/>
        <v>0</v>
      </c>
      <c r="B219" s="445">
        <f t="shared" si="15"/>
        <v>0</v>
      </c>
      <c r="C219" s="446">
        <f>IF(($P$9-SUM($C$9:C218))&gt;0,$AA$9,0)</f>
        <v>0</v>
      </c>
      <c r="D219" s="447">
        <f>IF(($P$10-SUM($D$9:D218))&gt;0,$AA$10,0)</f>
        <v>0</v>
      </c>
      <c r="E219" s="448">
        <f>ROUND(((P$9-SUM(C$9:C218))*G$2/100)/12,0)+ROUND(((P$10-SUM(D$9:D218))*(G$2-P$15)/100)/12,0)</f>
        <v>0</v>
      </c>
      <c r="F219" s="449">
        <f t="shared" si="14"/>
        <v>0</v>
      </c>
      <c r="G219" s="1466"/>
      <c r="H219" s="1467"/>
      <c r="I219" s="450"/>
      <c r="J219" s="450"/>
      <c r="K219" s="450"/>
      <c r="L219" s="450"/>
      <c r="M219" s="451">
        <f t="shared" si="16"/>
        <v>0</v>
      </c>
      <c r="N219" s="457"/>
      <c r="X219" s="417"/>
      <c r="Y219" s="417"/>
      <c r="Z219" s="417"/>
      <c r="AA219" s="418"/>
    </row>
    <row r="220" spans="1:27" s="419" customFormat="1" ht="18.75" customHeight="1">
      <c r="A220" s="444">
        <f t="shared" si="17"/>
        <v>0</v>
      </c>
      <c r="B220" s="445">
        <f t="shared" si="15"/>
        <v>0</v>
      </c>
      <c r="C220" s="446">
        <f>IF(($P$9-SUM($C$9:C219))&gt;0,$AA$9,0)</f>
        <v>0</v>
      </c>
      <c r="D220" s="447">
        <f>IF(($P$10-SUM($D$9:D219))&gt;0,$AA$10,0)</f>
        <v>0</v>
      </c>
      <c r="E220" s="448">
        <f>ROUND(((P$9-SUM(C$9:C219))*G$2/100)/12,0)+ROUND(((P$10-SUM(D$9:D219))*(G$2-P$15)/100)/12,0)</f>
        <v>0</v>
      </c>
      <c r="F220" s="449">
        <f t="shared" si="14"/>
        <v>0</v>
      </c>
      <c r="G220" s="1466"/>
      <c r="H220" s="1467"/>
      <c r="I220" s="450"/>
      <c r="J220" s="450"/>
      <c r="K220" s="450"/>
      <c r="L220" s="450"/>
      <c r="M220" s="451">
        <f t="shared" si="16"/>
        <v>0</v>
      </c>
      <c r="N220" s="457"/>
      <c r="X220" s="417"/>
      <c r="Y220" s="417"/>
      <c r="Z220" s="417"/>
      <c r="AA220" s="418"/>
    </row>
    <row r="221" spans="1:27" s="419" customFormat="1" ht="18.75" customHeight="1">
      <c r="A221" s="444">
        <f t="shared" si="17"/>
        <v>0</v>
      </c>
      <c r="B221" s="445">
        <f t="shared" si="15"/>
        <v>0</v>
      </c>
      <c r="C221" s="446">
        <f>IF(($P$9-SUM($C$9:C220))&gt;0,$AA$9,0)</f>
        <v>0</v>
      </c>
      <c r="D221" s="447">
        <f>IF(($P$10-SUM($D$9:D220))&gt;0,$AA$10,0)</f>
        <v>0</v>
      </c>
      <c r="E221" s="448">
        <f>ROUND(((P$9-SUM(C$9:C220))*G$2/100)/12,0)+ROUND(((P$10-SUM(D$9:D220))*(G$2-P$15)/100)/12,0)</f>
        <v>0</v>
      </c>
      <c r="F221" s="449">
        <f t="shared" si="14"/>
        <v>0</v>
      </c>
      <c r="G221" s="1466"/>
      <c r="H221" s="1467"/>
      <c r="I221" s="450"/>
      <c r="J221" s="450"/>
      <c r="K221" s="450"/>
      <c r="L221" s="450"/>
      <c r="M221" s="451">
        <f t="shared" si="16"/>
        <v>0</v>
      </c>
      <c r="N221" s="457"/>
      <c r="X221" s="417"/>
      <c r="Y221" s="417"/>
      <c r="Z221" s="417"/>
      <c r="AA221" s="418"/>
    </row>
    <row r="222" spans="1:27" s="419" customFormat="1" ht="18.75" customHeight="1">
      <c r="A222" s="444">
        <f t="shared" si="17"/>
        <v>0</v>
      </c>
      <c r="B222" s="445">
        <f t="shared" si="15"/>
        <v>0</v>
      </c>
      <c r="C222" s="446">
        <f>IF(($P$9-SUM($C$9:C221))&gt;0,$AA$9,0)</f>
        <v>0</v>
      </c>
      <c r="D222" s="447">
        <f>IF(($P$10-SUM($D$9:D221))&gt;0,$AA$10,0)</f>
        <v>0</v>
      </c>
      <c r="E222" s="448">
        <f>ROUND(((P$9-SUM(C$9:C221))*G$2/100)/12,0)+ROUND(((P$10-SUM(D$9:D221))*(G$2-P$15)/100)/12,0)</f>
        <v>0</v>
      </c>
      <c r="F222" s="449">
        <f t="shared" si="14"/>
        <v>0</v>
      </c>
      <c r="G222" s="459" t="s">
        <v>589</v>
      </c>
      <c r="H222" s="494">
        <f>IF(P$13&gt;1,"未定",SUM(F213:F224))</f>
        <v>0</v>
      </c>
      <c r="I222" s="450"/>
      <c r="J222" s="450"/>
      <c r="K222" s="450"/>
      <c r="L222" s="450"/>
      <c r="M222" s="451">
        <f t="shared" si="16"/>
        <v>0</v>
      </c>
      <c r="N222" s="457"/>
      <c r="X222" s="417"/>
      <c r="Y222" s="417"/>
      <c r="Z222" s="417"/>
      <c r="AA222" s="418"/>
    </row>
    <row r="223" spans="1:27" s="419" customFormat="1" ht="18.75" customHeight="1">
      <c r="A223" s="444">
        <f t="shared" si="17"/>
        <v>0</v>
      </c>
      <c r="B223" s="445">
        <f t="shared" si="15"/>
        <v>0</v>
      </c>
      <c r="C223" s="446">
        <f>IF(($P$9-SUM($C$9:C222))&gt;0,$AA$9,0)</f>
        <v>0</v>
      </c>
      <c r="D223" s="447">
        <f>IF(($P$10-SUM($D$9:D222))&gt;0,$AA$10,0)</f>
        <v>0</v>
      </c>
      <c r="E223" s="448">
        <f>ROUND(((P$9-SUM(C$9:C222))*G$2/100)/12,0)+ROUND(((P$10-SUM(D$9:D222))*(G$2-P$15)/100)/12,0)</f>
        <v>0</v>
      </c>
      <c r="F223" s="449">
        <f t="shared" si="14"/>
        <v>0</v>
      </c>
      <c r="G223" s="461" t="s">
        <v>616</v>
      </c>
      <c r="H223" s="462">
        <f>SUM(B213:B224)</f>
        <v>0</v>
      </c>
      <c r="I223" s="450"/>
      <c r="J223" s="450"/>
      <c r="K223" s="450"/>
      <c r="L223" s="450"/>
      <c r="M223" s="451">
        <f t="shared" si="16"/>
        <v>0</v>
      </c>
      <c r="N223" s="457"/>
      <c r="X223" s="417"/>
      <c r="Y223" s="417"/>
      <c r="Z223" s="417"/>
      <c r="AA223" s="418"/>
    </row>
    <row r="224" spans="1:27" s="419" customFormat="1" ht="18.75" customHeight="1">
      <c r="A224" s="465">
        <f t="shared" si="17"/>
        <v>0</v>
      </c>
      <c r="B224" s="466">
        <f t="shared" si="15"/>
        <v>0</v>
      </c>
      <c r="C224" s="467">
        <f>IF(($P$9-SUM($C$9:C223))&gt;0,$AA$9,0)</f>
        <v>0</v>
      </c>
      <c r="D224" s="468">
        <f>IF(($P$10-SUM($D$9:D223))&gt;0,$AA$10,0)</f>
        <v>0</v>
      </c>
      <c r="E224" s="469">
        <f>ROUND(((P$9-SUM(C$9:C223))*G$2/100)/12,0)+ROUND(((P$10-SUM(D$9:D223))*(G$2-P$15)/100)/12,0)</f>
        <v>0</v>
      </c>
      <c r="F224" s="470">
        <f t="shared" si="14"/>
        <v>0</v>
      </c>
      <c r="G224" s="471" t="s">
        <v>623</v>
      </c>
      <c r="H224" s="472">
        <f>IF(P$13&gt;1,"未定",SUM(E213:E224))</f>
        <v>0</v>
      </c>
      <c r="I224" s="473"/>
      <c r="J224" s="473"/>
      <c r="K224" s="473"/>
      <c r="L224" s="473"/>
      <c r="M224" s="474">
        <f t="shared" si="16"/>
        <v>0</v>
      </c>
      <c r="N224" s="457"/>
      <c r="X224" s="417"/>
      <c r="Y224" s="417"/>
      <c r="Z224" s="417"/>
      <c r="AA224" s="418"/>
    </row>
    <row r="225" spans="1:27" s="419" customFormat="1" ht="18.75" customHeight="1">
      <c r="A225" s="432">
        <f t="shared" si="17"/>
        <v>0</v>
      </c>
      <c r="B225" s="433">
        <f t="shared" si="15"/>
        <v>0</v>
      </c>
      <c r="C225" s="434">
        <f>IF(($P$9-SUM($C$9:C224))&gt;0,$AA$9,0)</f>
        <v>0</v>
      </c>
      <c r="D225" s="435">
        <f>IF(($P$10-SUM($D$9:D224))&gt;0,$AA$10,0)</f>
        <v>0</v>
      </c>
      <c r="E225" s="479">
        <f>ROUND(((P$9-SUM(C$9:C224))*G$2/100)/12,0)+ROUND(((P$10-SUM(D$9:D224))*(G$2-P$15)/100)/12,0)</f>
        <v>0</v>
      </c>
      <c r="F225" s="437">
        <f t="shared" si="14"/>
        <v>0</v>
      </c>
      <c r="G225" s="1464" t="s">
        <v>649</v>
      </c>
      <c r="H225" s="1465"/>
      <c r="I225" s="438"/>
      <c r="J225" s="438"/>
      <c r="K225" s="438"/>
      <c r="L225" s="438"/>
      <c r="M225" s="440">
        <f t="shared" si="16"/>
        <v>0</v>
      </c>
      <c r="N225" s="457"/>
      <c r="X225" s="417"/>
      <c r="Y225" s="417"/>
      <c r="Z225" s="417"/>
      <c r="AA225" s="418"/>
    </row>
    <row r="226" spans="1:27" s="419" customFormat="1" ht="18.75" customHeight="1">
      <c r="A226" s="444">
        <f t="shared" si="17"/>
        <v>0</v>
      </c>
      <c r="B226" s="445">
        <f t="shared" si="15"/>
        <v>0</v>
      </c>
      <c r="C226" s="446">
        <f>IF(($P$9-SUM($C$9:C225))&gt;0,$AA$9,0)</f>
        <v>0</v>
      </c>
      <c r="D226" s="447">
        <f>IF(($P$10-SUM($D$9:D225))&gt;0,$AA$10,0)</f>
        <v>0</v>
      </c>
      <c r="E226" s="448">
        <f>ROUND(((P$9-SUM(C$9:C225))*G$2/100)/12,0)+ROUND(((P$10-SUM(D$9:D225))*(G$2-P$15)/100)/12,0)</f>
        <v>0</v>
      </c>
      <c r="F226" s="449">
        <f t="shared" si="14"/>
        <v>0</v>
      </c>
      <c r="G226" s="1466"/>
      <c r="H226" s="1467"/>
      <c r="I226" s="450"/>
      <c r="J226" s="450"/>
      <c r="K226" s="450"/>
      <c r="L226" s="450"/>
      <c r="M226" s="451">
        <f t="shared" si="16"/>
        <v>0</v>
      </c>
      <c r="N226" s="457"/>
      <c r="X226" s="417"/>
      <c r="Y226" s="417"/>
      <c r="Z226" s="417"/>
      <c r="AA226" s="418"/>
    </row>
    <row r="227" spans="1:27" s="419" customFormat="1" ht="18.75" customHeight="1">
      <c r="A227" s="444">
        <f t="shared" si="17"/>
        <v>0</v>
      </c>
      <c r="B227" s="445">
        <f t="shared" si="15"/>
        <v>0</v>
      </c>
      <c r="C227" s="446">
        <f>IF(($P$9-SUM($C$9:C226))&gt;0,$AA$9,0)</f>
        <v>0</v>
      </c>
      <c r="D227" s="447">
        <f>IF(($P$10-SUM($D$9:D226))&gt;0,$AA$10,0)</f>
        <v>0</v>
      </c>
      <c r="E227" s="448">
        <f>ROUND(((P$9-SUM(C$9:C226))*G$2/100)/12,0)+ROUND(((P$10-SUM(D$9:D226))*(G$2-P$15)/100)/12,0)</f>
        <v>0</v>
      </c>
      <c r="F227" s="449">
        <f t="shared" si="14"/>
        <v>0</v>
      </c>
      <c r="G227" s="1466"/>
      <c r="H227" s="1467"/>
      <c r="I227" s="450"/>
      <c r="J227" s="450"/>
      <c r="K227" s="450"/>
      <c r="L227" s="450"/>
      <c r="M227" s="451">
        <f t="shared" si="16"/>
        <v>0</v>
      </c>
      <c r="N227" s="457"/>
      <c r="X227" s="417"/>
      <c r="Y227" s="417"/>
      <c r="Z227" s="417"/>
      <c r="AA227" s="418"/>
    </row>
    <row r="228" spans="1:27" s="419" customFormat="1" ht="18.75" customHeight="1">
      <c r="A228" s="444">
        <f t="shared" si="17"/>
        <v>0</v>
      </c>
      <c r="B228" s="445">
        <f t="shared" si="15"/>
        <v>0</v>
      </c>
      <c r="C228" s="446">
        <f>IF(($P$9-SUM($C$9:C227))&gt;0,$AA$9,0)</f>
        <v>0</v>
      </c>
      <c r="D228" s="447">
        <f>IF(($P$10-SUM($D$9:D227))&gt;0,$AA$10,0)</f>
        <v>0</v>
      </c>
      <c r="E228" s="448">
        <f>ROUND(((P$9-SUM(C$9:C227))*G$2/100)/12,0)+ROUND(((P$10-SUM(D$9:D227))*(G$2-P$15)/100)/12,0)</f>
        <v>0</v>
      </c>
      <c r="F228" s="449">
        <f t="shared" si="14"/>
        <v>0</v>
      </c>
      <c r="G228" s="1466"/>
      <c r="H228" s="1467"/>
      <c r="I228" s="450"/>
      <c r="J228" s="450"/>
      <c r="K228" s="450"/>
      <c r="L228" s="450"/>
      <c r="M228" s="451">
        <f t="shared" si="16"/>
        <v>0</v>
      </c>
      <c r="N228" s="457"/>
      <c r="X228" s="417"/>
      <c r="Y228" s="417"/>
      <c r="Z228" s="417"/>
      <c r="AA228" s="418"/>
    </row>
    <row r="229" spans="1:27" s="419" customFormat="1" ht="18.75" customHeight="1">
      <c r="A229" s="444">
        <f t="shared" si="17"/>
        <v>0</v>
      </c>
      <c r="B229" s="445">
        <f t="shared" si="15"/>
        <v>0</v>
      </c>
      <c r="C229" s="446">
        <f>IF(($P$9-SUM($C$9:C228))&gt;0,$AA$9,0)</f>
        <v>0</v>
      </c>
      <c r="D229" s="447">
        <f>IF(($P$10-SUM($D$9:D228))&gt;0,$AA$10,0)</f>
        <v>0</v>
      </c>
      <c r="E229" s="448">
        <f>ROUND(((P$9-SUM(C$9:C228))*G$2/100)/12,0)+ROUND(((P$10-SUM(D$9:D228))*(G$2-P$15)/100)/12,0)</f>
        <v>0</v>
      </c>
      <c r="F229" s="449">
        <f t="shared" si="14"/>
        <v>0</v>
      </c>
      <c r="G229" s="1466"/>
      <c r="H229" s="1467"/>
      <c r="I229" s="450"/>
      <c r="J229" s="450"/>
      <c r="K229" s="450"/>
      <c r="L229" s="450"/>
      <c r="M229" s="451">
        <f t="shared" si="16"/>
        <v>0</v>
      </c>
      <c r="N229" s="457"/>
      <c r="X229" s="417"/>
      <c r="Y229" s="417"/>
      <c r="Z229" s="417"/>
      <c r="AA229" s="418"/>
    </row>
    <row r="230" spans="1:27" s="419" customFormat="1" ht="18.75" customHeight="1">
      <c r="A230" s="444">
        <f t="shared" si="17"/>
        <v>0</v>
      </c>
      <c r="B230" s="445">
        <f t="shared" si="15"/>
        <v>0</v>
      </c>
      <c r="C230" s="446">
        <f>IF(($P$9-SUM($C$9:C229))&gt;0,$AA$9,0)</f>
        <v>0</v>
      </c>
      <c r="D230" s="447">
        <f>IF(($P$10-SUM($D$9:D229))&gt;0,$AA$10,0)</f>
        <v>0</v>
      </c>
      <c r="E230" s="448">
        <f>ROUND(((P$9-SUM(C$9:C229))*G$2/100)/12,0)+ROUND(((P$10-SUM(D$9:D229))*(G$2-P$15)/100)/12,0)</f>
        <v>0</v>
      </c>
      <c r="F230" s="449">
        <f t="shared" si="14"/>
        <v>0</v>
      </c>
      <c r="G230" s="1466"/>
      <c r="H230" s="1467"/>
      <c r="I230" s="450"/>
      <c r="J230" s="450"/>
      <c r="K230" s="450"/>
      <c r="L230" s="450"/>
      <c r="M230" s="451">
        <f t="shared" si="16"/>
        <v>0</v>
      </c>
      <c r="N230" s="457"/>
      <c r="X230" s="417"/>
      <c r="Y230" s="417"/>
      <c r="Z230" s="417"/>
      <c r="AA230" s="418"/>
    </row>
    <row r="231" spans="1:27" s="419" customFormat="1" ht="18.75" customHeight="1">
      <c r="A231" s="444">
        <f t="shared" si="17"/>
        <v>0</v>
      </c>
      <c r="B231" s="445">
        <f t="shared" si="15"/>
        <v>0</v>
      </c>
      <c r="C231" s="446">
        <f>IF(($P$9-SUM($C$9:C230))&gt;0,$AA$9,0)</f>
        <v>0</v>
      </c>
      <c r="D231" s="447">
        <f>IF(($P$10-SUM($D$9:D230))&gt;0,$AA$10,0)</f>
        <v>0</v>
      </c>
      <c r="E231" s="448">
        <f>ROUND(((P$9-SUM(C$9:C230))*G$2/100)/12,0)+ROUND(((P$10-SUM(D$9:D230))*(G$2-P$15)/100)/12,0)</f>
        <v>0</v>
      </c>
      <c r="F231" s="449">
        <f t="shared" si="14"/>
        <v>0</v>
      </c>
      <c r="G231" s="1466"/>
      <c r="H231" s="1467"/>
      <c r="I231" s="450"/>
      <c r="J231" s="450"/>
      <c r="K231" s="450"/>
      <c r="L231" s="450"/>
      <c r="M231" s="451">
        <f t="shared" si="16"/>
        <v>0</v>
      </c>
      <c r="N231" s="457"/>
      <c r="X231" s="417"/>
      <c r="Y231" s="417"/>
      <c r="Z231" s="417"/>
      <c r="AA231" s="418"/>
    </row>
    <row r="232" spans="1:27" s="419" customFormat="1" ht="18.75" customHeight="1">
      <c r="A232" s="444">
        <f t="shared" si="17"/>
        <v>0</v>
      </c>
      <c r="B232" s="445">
        <f t="shared" si="15"/>
        <v>0</v>
      </c>
      <c r="C232" s="446">
        <f>IF(($P$9-SUM($C$9:C231))&gt;0,$AA$9,0)</f>
        <v>0</v>
      </c>
      <c r="D232" s="447">
        <f>IF(($P$10-SUM($D$9:D231))&gt;0,$AA$10,0)</f>
        <v>0</v>
      </c>
      <c r="E232" s="448">
        <f>ROUND(((P$9-SUM(C$9:C231))*G$2/100)/12,0)+ROUND(((P$10-SUM(D$9:D231))*(G$2-P$15)/100)/12,0)</f>
        <v>0</v>
      </c>
      <c r="F232" s="449">
        <f t="shared" si="14"/>
        <v>0</v>
      </c>
      <c r="G232" s="1466"/>
      <c r="H232" s="1467"/>
      <c r="I232" s="450"/>
      <c r="J232" s="450"/>
      <c r="K232" s="450"/>
      <c r="L232" s="450"/>
      <c r="M232" s="451">
        <f t="shared" si="16"/>
        <v>0</v>
      </c>
      <c r="N232" s="457"/>
      <c r="X232" s="417"/>
      <c r="Y232" s="417"/>
      <c r="Z232" s="417"/>
      <c r="AA232" s="418"/>
    </row>
    <row r="233" spans="1:27" s="419" customFormat="1" ht="18.75" customHeight="1">
      <c r="A233" s="444">
        <f t="shared" si="17"/>
        <v>0</v>
      </c>
      <c r="B233" s="445">
        <f t="shared" si="15"/>
        <v>0</v>
      </c>
      <c r="C233" s="446">
        <f>IF(($P$9-SUM($C$9:C232))&gt;0,$AA$9,0)</f>
        <v>0</v>
      </c>
      <c r="D233" s="447">
        <f>IF(($P$10-SUM($D$9:D232))&gt;0,$AA$10,0)</f>
        <v>0</v>
      </c>
      <c r="E233" s="448">
        <f>ROUND(((P$9-SUM(C$9:C232))*G$2/100)/12,0)+ROUND(((P$10-SUM(D$9:D232))*(G$2-P$15)/100)/12,0)</f>
        <v>0</v>
      </c>
      <c r="F233" s="449">
        <f t="shared" si="14"/>
        <v>0</v>
      </c>
      <c r="G233" s="1466"/>
      <c r="H233" s="1467"/>
      <c r="I233" s="450"/>
      <c r="J233" s="450"/>
      <c r="K233" s="450"/>
      <c r="L233" s="450"/>
      <c r="M233" s="451">
        <f t="shared" si="16"/>
        <v>0</v>
      </c>
      <c r="N233" s="457"/>
      <c r="X233" s="417"/>
      <c r="Y233" s="417"/>
      <c r="Z233" s="417"/>
      <c r="AA233" s="418"/>
    </row>
    <row r="234" spans="1:27" s="419" customFormat="1" ht="18.75" customHeight="1">
      <c r="A234" s="444">
        <f t="shared" si="17"/>
        <v>0</v>
      </c>
      <c r="B234" s="445">
        <f t="shared" si="15"/>
        <v>0</v>
      </c>
      <c r="C234" s="446">
        <f>IF(($P$9-SUM($C$9:C233))&gt;0,$AA$9,0)</f>
        <v>0</v>
      </c>
      <c r="D234" s="447">
        <f>IF(($P$10-SUM($D$9:D233))&gt;0,$AA$10,0)</f>
        <v>0</v>
      </c>
      <c r="E234" s="448">
        <f>ROUND(((P$9-SUM(C$9:C233))*G$2/100)/12,0)+ROUND(((P$10-SUM(D$9:D233))*(G$2-P$15)/100)/12,0)</f>
        <v>0</v>
      </c>
      <c r="F234" s="449">
        <f t="shared" si="14"/>
        <v>0</v>
      </c>
      <c r="G234" s="459" t="s">
        <v>589</v>
      </c>
      <c r="H234" s="494">
        <f>IF(P$13&gt;1,"未定",SUM(F225:F236))</f>
        <v>0</v>
      </c>
      <c r="I234" s="450"/>
      <c r="J234" s="450"/>
      <c r="K234" s="450"/>
      <c r="L234" s="450"/>
      <c r="M234" s="451">
        <f t="shared" si="16"/>
        <v>0</v>
      </c>
      <c r="N234" s="457"/>
      <c r="X234" s="417"/>
      <c r="Y234" s="417"/>
      <c r="Z234" s="417"/>
      <c r="AA234" s="418"/>
    </row>
    <row r="235" spans="1:27" s="419" customFormat="1" ht="18.75" customHeight="1">
      <c r="A235" s="444">
        <f t="shared" si="17"/>
        <v>0</v>
      </c>
      <c r="B235" s="445">
        <f t="shared" si="15"/>
        <v>0</v>
      </c>
      <c r="C235" s="446">
        <f>IF(($P$9-SUM($C$9:C234))&gt;0,$AA$9,0)</f>
        <v>0</v>
      </c>
      <c r="D235" s="447">
        <f>IF(($P$10-SUM($D$9:D234))&gt;0,$AA$10,0)</f>
        <v>0</v>
      </c>
      <c r="E235" s="448">
        <f>ROUND(((P$9-SUM(C$9:C234))*G$2/100)/12,0)+ROUND(((P$10-SUM(D$9:D234))*(G$2-P$15)/100)/12,0)</f>
        <v>0</v>
      </c>
      <c r="F235" s="449">
        <f t="shared" si="14"/>
        <v>0</v>
      </c>
      <c r="G235" s="461" t="s">
        <v>616</v>
      </c>
      <c r="H235" s="462">
        <f>SUM(B225:B236)</f>
        <v>0</v>
      </c>
      <c r="I235" s="450"/>
      <c r="J235" s="450"/>
      <c r="K235" s="450"/>
      <c r="L235" s="450"/>
      <c r="M235" s="451">
        <f t="shared" si="16"/>
        <v>0</v>
      </c>
      <c r="N235" s="457"/>
      <c r="X235" s="417"/>
      <c r="Y235" s="417"/>
      <c r="Z235" s="417"/>
      <c r="AA235" s="418"/>
    </row>
    <row r="236" spans="1:27" s="419" customFormat="1" ht="18.75" customHeight="1">
      <c r="A236" s="465">
        <f t="shared" si="17"/>
        <v>0</v>
      </c>
      <c r="B236" s="466">
        <f t="shared" si="15"/>
        <v>0</v>
      </c>
      <c r="C236" s="467">
        <f>IF(($P$9-SUM($C$9:C235))&gt;0,$AA$9,0)</f>
        <v>0</v>
      </c>
      <c r="D236" s="468">
        <f>IF(($P$10-SUM($D$9:D235))&gt;0,$AA$10,0)</f>
        <v>0</v>
      </c>
      <c r="E236" s="469">
        <f>ROUND(((P$9-SUM(C$9:C235))*G$2/100)/12,0)+ROUND(((P$10-SUM(D$9:D235))*(G$2-P$15)/100)/12,0)</f>
        <v>0</v>
      </c>
      <c r="F236" s="470">
        <f t="shared" si="14"/>
        <v>0</v>
      </c>
      <c r="G236" s="471" t="s">
        <v>623</v>
      </c>
      <c r="H236" s="472">
        <f>IF(P$13&gt;1,"未定",SUM(E225:E236))</f>
        <v>0</v>
      </c>
      <c r="I236" s="473"/>
      <c r="J236" s="473"/>
      <c r="K236" s="473"/>
      <c r="L236" s="473"/>
      <c r="M236" s="474">
        <f t="shared" si="16"/>
        <v>0</v>
      </c>
      <c r="N236" s="457"/>
      <c r="X236" s="417"/>
      <c r="Y236" s="417"/>
      <c r="Z236" s="417"/>
      <c r="AA236" s="418"/>
    </row>
    <row r="237" spans="1:27" s="419" customFormat="1" ht="18.75" customHeight="1">
      <c r="A237" s="432">
        <f t="shared" si="17"/>
        <v>0</v>
      </c>
      <c r="B237" s="433">
        <f t="shared" si="15"/>
        <v>0</v>
      </c>
      <c r="C237" s="434">
        <f>IF(($P$9-SUM($C$9:C236))&gt;0,$AA$9,0)</f>
        <v>0</v>
      </c>
      <c r="D237" s="435">
        <f>IF(($P$10-SUM($D$9:D236))&gt;0,$AA$10,0)</f>
        <v>0</v>
      </c>
      <c r="E237" s="479">
        <f>ROUND(((P$9-SUM(C$9:C236))*G$2/100)/12,0)+ROUND(((P$10-SUM(D$9:D236))*(G$2-P$15)/100)/12,0)</f>
        <v>0</v>
      </c>
      <c r="F237" s="437">
        <f t="shared" si="14"/>
        <v>0</v>
      </c>
      <c r="G237" s="1464" t="s">
        <v>650</v>
      </c>
      <c r="H237" s="1465"/>
      <c r="I237" s="438"/>
      <c r="J237" s="438"/>
      <c r="K237" s="438"/>
      <c r="L237" s="438"/>
      <c r="M237" s="440">
        <f t="shared" si="16"/>
        <v>0</v>
      </c>
      <c r="N237" s="457"/>
      <c r="X237" s="417"/>
      <c r="Y237" s="417"/>
      <c r="Z237" s="417"/>
      <c r="AA237" s="418"/>
    </row>
    <row r="238" spans="1:27" s="419" customFormat="1" ht="18.75" customHeight="1">
      <c r="A238" s="444">
        <f t="shared" si="17"/>
        <v>0</v>
      </c>
      <c r="B238" s="445">
        <f t="shared" si="15"/>
        <v>0</v>
      </c>
      <c r="C238" s="446">
        <f>IF(($P$9-SUM($C$9:C237))&gt;0,$AA$9,0)</f>
        <v>0</v>
      </c>
      <c r="D238" s="447">
        <f>IF(($P$10-SUM($D$9:D237))&gt;0,$AA$10,0)</f>
        <v>0</v>
      </c>
      <c r="E238" s="448">
        <f>ROUND(((P$9-SUM(C$9:C237))*G$2/100)/12,0)+ROUND(((P$10-SUM(D$9:D237))*(G$2-P$15)/100)/12,0)</f>
        <v>0</v>
      </c>
      <c r="F238" s="449">
        <f t="shared" si="14"/>
        <v>0</v>
      </c>
      <c r="G238" s="1466"/>
      <c r="H238" s="1467"/>
      <c r="I238" s="450"/>
      <c r="J238" s="450"/>
      <c r="K238" s="450"/>
      <c r="L238" s="450"/>
      <c r="M238" s="451">
        <f t="shared" si="16"/>
        <v>0</v>
      </c>
      <c r="N238" s="457"/>
      <c r="X238" s="417"/>
      <c r="Y238" s="417"/>
      <c r="Z238" s="417"/>
      <c r="AA238" s="418"/>
    </row>
    <row r="239" spans="1:27" s="419" customFormat="1" ht="18.75" customHeight="1">
      <c r="A239" s="444">
        <f t="shared" si="17"/>
        <v>0</v>
      </c>
      <c r="B239" s="445">
        <f t="shared" si="15"/>
        <v>0</v>
      </c>
      <c r="C239" s="446">
        <f>IF(($P$9-SUM($C$9:C238))&gt;0,$AA$9,0)</f>
        <v>0</v>
      </c>
      <c r="D239" s="447">
        <f>IF(($P$10-SUM($D$9:D238))&gt;0,$AA$10,0)</f>
        <v>0</v>
      </c>
      <c r="E239" s="448">
        <f>ROUND(((P$9-SUM(C$9:C238))*G$2/100)/12,0)+ROUND(((P$10-SUM(D$9:D238))*(G$2-P$15)/100)/12,0)</f>
        <v>0</v>
      </c>
      <c r="F239" s="449">
        <f t="shared" si="14"/>
        <v>0</v>
      </c>
      <c r="G239" s="1466"/>
      <c r="H239" s="1467"/>
      <c r="I239" s="450"/>
      <c r="J239" s="450"/>
      <c r="K239" s="450"/>
      <c r="L239" s="450"/>
      <c r="M239" s="451">
        <f t="shared" si="16"/>
        <v>0</v>
      </c>
      <c r="N239" s="457"/>
      <c r="X239" s="417"/>
      <c r="Y239" s="417"/>
      <c r="Z239" s="417"/>
      <c r="AA239" s="418"/>
    </row>
    <row r="240" spans="1:27" s="419" customFormat="1" ht="18.75" customHeight="1">
      <c r="A240" s="444">
        <f t="shared" si="17"/>
        <v>0</v>
      </c>
      <c r="B240" s="445">
        <f t="shared" si="15"/>
        <v>0</v>
      </c>
      <c r="C240" s="446">
        <f>IF(($P$9-SUM($C$9:C239))&gt;0,$AA$9,0)</f>
        <v>0</v>
      </c>
      <c r="D240" s="447">
        <f>IF(($P$10-SUM($D$9:D239))&gt;0,$AA$10,0)</f>
        <v>0</v>
      </c>
      <c r="E240" s="448">
        <f>ROUND(((P$9-SUM(C$9:C239))*G$2/100)/12,0)+ROUND(((P$10-SUM(D$9:D239))*(G$2-P$15)/100)/12,0)</f>
        <v>0</v>
      </c>
      <c r="F240" s="449">
        <f t="shared" si="14"/>
        <v>0</v>
      </c>
      <c r="G240" s="1466"/>
      <c r="H240" s="1467"/>
      <c r="I240" s="450"/>
      <c r="J240" s="450"/>
      <c r="K240" s="450"/>
      <c r="L240" s="450"/>
      <c r="M240" s="451">
        <f t="shared" si="16"/>
        <v>0</v>
      </c>
      <c r="N240" s="457"/>
      <c r="X240" s="417"/>
      <c r="Y240" s="417"/>
      <c r="Z240" s="417"/>
      <c r="AA240" s="418"/>
    </row>
    <row r="241" spans="1:27" s="419" customFormat="1" ht="18.75" customHeight="1">
      <c r="A241" s="444">
        <f t="shared" si="17"/>
        <v>0</v>
      </c>
      <c r="B241" s="445">
        <f t="shared" si="15"/>
        <v>0</v>
      </c>
      <c r="C241" s="446">
        <f>IF(($P$9-SUM($C$9:C240))&gt;0,$AA$9,0)</f>
        <v>0</v>
      </c>
      <c r="D241" s="447">
        <f>IF(($P$10-SUM($D$9:D240))&gt;0,$AA$10,0)</f>
        <v>0</v>
      </c>
      <c r="E241" s="448">
        <f>ROUND(((P$9-SUM(C$9:C240))*G$2/100)/12,0)+ROUND(((P$10-SUM(D$9:D240))*(G$2-P$15)/100)/12,0)</f>
        <v>0</v>
      </c>
      <c r="F241" s="449">
        <f t="shared" si="14"/>
        <v>0</v>
      </c>
      <c r="G241" s="1466"/>
      <c r="H241" s="1467"/>
      <c r="I241" s="450"/>
      <c r="J241" s="450"/>
      <c r="K241" s="450"/>
      <c r="L241" s="450"/>
      <c r="M241" s="451">
        <f t="shared" si="16"/>
        <v>0</v>
      </c>
      <c r="N241" s="457"/>
      <c r="X241" s="417"/>
      <c r="Y241" s="417"/>
      <c r="Z241" s="417"/>
      <c r="AA241" s="418"/>
    </row>
    <row r="242" spans="1:27" s="419" customFormat="1" ht="18.75" customHeight="1">
      <c r="A242" s="444">
        <f t="shared" si="17"/>
        <v>0</v>
      </c>
      <c r="B242" s="445">
        <f t="shared" si="15"/>
        <v>0</v>
      </c>
      <c r="C242" s="446">
        <f>IF(($P$9-SUM($C$9:C241))&gt;0,$AA$9,0)</f>
        <v>0</v>
      </c>
      <c r="D242" s="447">
        <f>IF(($P$10-SUM($D$9:D241))&gt;0,$AA$10,0)</f>
        <v>0</v>
      </c>
      <c r="E242" s="448">
        <f>ROUND(((P$9-SUM(C$9:C241))*G$2/100)/12,0)+ROUND(((P$10-SUM(D$9:D241))*(G$2-P$15)/100)/12,0)</f>
        <v>0</v>
      </c>
      <c r="F242" s="449">
        <f t="shared" si="14"/>
        <v>0</v>
      </c>
      <c r="G242" s="1466"/>
      <c r="H242" s="1467"/>
      <c r="I242" s="450"/>
      <c r="J242" s="450"/>
      <c r="K242" s="450"/>
      <c r="L242" s="450"/>
      <c r="M242" s="451">
        <f t="shared" si="16"/>
        <v>0</v>
      </c>
      <c r="N242" s="457"/>
      <c r="X242" s="417"/>
      <c r="Y242" s="417"/>
      <c r="Z242" s="417"/>
      <c r="AA242" s="418"/>
    </row>
    <row r="243" spans="1:27" s="419" customFormat="1" ht="18.75" customHeight="1">
      <c r="A243" s="444">
        <f t="shared" si="17"/>
        <v>0</v>
      </c>
      <c r="B243" s="445">
        <f t="shared" si="15"/>
        <v>0</v>
      </c>
      <c r="C243" s="446">
        <f>IF(($P$9-SUM($C$9:C242))&gt;0,$AA$9,0)</f>
        <v>0</v>
      </c>
      <c r="D243" s="447">
        <f>IF(($P$10-SUM($D$9:D242))&gt;0,$AA$10,0)</f>
        <v>0</v>
      </c>
      <c r="E243" s="448">
        <f>ROUND(((P$9-SUM(C$9:C242))*G$2/100)/12,0)+ROUND(((P$10-SUM(D$9:D242))*(G$2-P$15)/100)/12,0)</f>
        <v>0</v>
      </c>
      <c r="F243" s="449">
        <f t="shared" si="14"/>
        <v>0</v>
      </c>
      <c r="G243" s="1466"/>
      <c r="H243" s="1467"/>
      <c r="I243" s="450"/>
      <c r="J243" s="450"/>
      <c r="K243" s="450"/>
      <c r="L243" s="450"/>
      <c r="M243" s="451">
        <f t="shared" si="16"/>
        <v>0</v>
      </c>
      <c r="N243" s="457"/>
      <c r="X243" s="417"/>
      <c r="Y243" s="417"/>
      <c r="Z243" s="417"/>
      <c r="AA243" s="418"/>
    </row>
    <row r="244" spans="1:27" s="419" customFormat="1" ht="18.75" customHeight="1">
      <c r="A244" s="444">
        <f t="shared" si="17"/>
        <v>0</v>
      </c>
      <c r="B244" s="445">
        <f t="shared" si="15"/>
        <v>0</v>
      </c>
      <c r="C244" s="446">
        <f>IF(($P$9-SUM($C$9:C243))&gt;0,$AA$9,0)</f>
        <v>0</v>
      </c>
      <c r="D244" s="447">
        <f>IF(($P$10-SUM($D$9:D243))&gt;0,$AA$10,0)</f>
        <v>0</v>
      </c>
      <c r="E244" s="448">
        <f>ROUND(((P$9-SUM(C$9:C243))*G$2/100)/12,0)+ROUND(((P$10-SUM(D$9:D243))*(G$2-P$15)/100)/12,0)</f>
        <v>0</v>
      </c>
      <c r="F244" s="449">
        <f t="shared" si="14"/>
        <v>0</v>
      </c>
      <c r="G244" s="1466"/>
      <c r="H244" s="1467"/>
      <c r="I244" s="450"/>
      <c r="J244" s="450"/>
      <c r="K244" s="450"/>
      <c r="L244" s="450"/>
      <c r="M244" s="451">
        <f t="shared" si="16"/>
        <v>0</v>
      </c>
      <c r="N244" s="457"/>
      <c r="X244" s="417"/>
      <c r="Y244" s="417"/>
      <c r="Z244" s="417"/>
      <c r="AA244" s="418"/>
    </row>
    <row r="245" spans="1:27" s="419" customFormat="1" ht="18.75" customHeight="1">
      <c r="A245" s="444">
        <f t="shared" si="17"/>
        <v>0</v>
      </c>
      <c r="B245" s="445">
        <f t="shared" si="15"/>
        <v>0</v>
      </c>
      <c r="C245" s="446">
        <f>IF(($P$9-SUM($C$9:C244))&gt;0,$AA$9,0)</f>
        <v>0</v>
      </c>
      <c r="D245" s="447">
        <f>IF(($P$10-SUM($D$9:D244))&gt;0,$AA$10,0)</f>
        <v>0</v>
      </c>
      <c r="E245" s="448">
        <f>ROUND(((P$9-SUM(C$9:C244))*G$2/100)/12,0)+ROUND(((P$10-SUM(D$9:D244))*(G$2-P$15)/100)/12,0)</f>
        <v>0</v>
      </c>
      <c r="F245" s="449">
        <f t="shared" si="14"/>
        <v>0</v>
      </c>
      <c r="G245" s="1466"/>
      <c r="H245" s="1467"/>
      <c r="I245" s="450"/>
      <c r="J245" s="450"/>
      <c r="K245" s="450"/>
      <c r="L245" s="450"/>
      <c r="M245" s="451">
        <f t="shared" si="16"/>
        <v>0</v>
      </c>
      <c r="N245" s="457"/>
      <c r="X245" s="417"/>
      <c r="Y245" s="417"/>
      <c r="Z245" s="417"/>
      <c r="AA245" s="418"/>
    </row>
    <row r="246" spans="1:27" s="419" customFormat="1" ht="18.75" customHeight="1">
      <c r="A246" s="444">
        <f t="shared" si="17"/>
        <v>0</v>
      </c>
      <c r="B246" s="445">
        <f t="shared" si="15"/>
        <v>0</v>
      </c>
      <c r="C246" s="446">
        <f>IF(($P$9-SUM($C$9:C245))&gt;0,$AA$9,0)</f>
        <v>0</v>
      </c>
      <c r="D246" s="447">
        <f>IF(($P$10-SUM($D$9:D245))&gt;0,$AA$10,0)</f>
        <v>0</v>
      </c>
      <c r="E246" s="448">
        <f>ROUND(((P$9-SUM(C$9:C245))*G$2/100)/12,0)+ROUND(((P$10-SUM(D$9:D245))*(G$2-P$15)/100)/12,0)</f>
        <v>0</v>
      </c>
      <c r="F246" s="449">
        <f t="shared" si="14"/>
        <v>0</v>
      </c>
      <c r="G246" s="459" t="s">
        <v>589</v>
      </c>
      <c r="H246" s="494">
        <f>IF(P$13&gt;1,"未定",SUM(F237:F248))</f>
        <v>0</v>
      </c>
      <c r="I246" s="450"/>
      <c r="J246" s="450"/>
      <c r="K246" s="450"/>
      <c r="L246" s="450"/>
      <c r="M246" s="451">
        <f t="shared" si="16"/>
        <v>0</v>
      </c>
      <c r="N246" s="457"/>
      <c r="X246" s="417"/>
      <c r="Y246" s="417"/>
      <c r="Z246" s="417"/>
      <c r="AA246" s="418"/>
    </row>
    <row r="247" spans="1:27" s="419" customFormat="1" ht="18.75" customHeight="1">
      <c r="A247" s="444">
        <f t="shared" si="17"/>
        <v>0</v>
      </c>
      <c r="B247" s="445">
        <f t="shared" si="15"/>
        <v>0</v>
      </c>
      <c r="C247" s="446">
        <f>IF(($P$9-SUM($C$9:C246))&gt;0,$AA$9,0)</f>
        <v>0</v>
      </c>
      <c r="D247" s="447">
        <f>IF(($P$10-SUM($D$9:D246))&gt;0,$AA$10,0)</f>
        <v>0</v>
      </c>
      <c r="E247" s="448">
        <f>ROUND(((P$9-SUM(C$9:C246))*G$2/100)/12,0)+ROUND(((P$10-SUM(D$9:D246))*(G$2-P$15)/100)/12,0)</f>
        <v>0</v>
      </c>
      <c r="F247" s="449">
        <f t="shared" si="14"/>
        <v>0</v>
      </c>
      <c r="G247" s="461" t="s">
        <v>616</v>
      </c>
      <c r="H247" s="462">
        <f>SUM(B237:B248)</f>
        <v>0</v>
      </c>
      <c r="I247" s="450"/>
      <c r="J247" s="450"/>
      <c r="K247" s="450"/>
      <c r="L247" s="450"/>
      <c r="M247" s="451">
        <f t="shared" si="16"/>
        <v>0</v>
      </c>
      <c r="N247" s="457"/>
      <c r="X247" s="417"/>
      <c r="Y247" s="417"/>
      <c r="Z247" s="417"/>
      <c r="AA247" s="418"/>
    </row>
    <row r="248" spans="1:27" s="419" customFormat="1" ht="18.75" customHeight="1">
      <c r="A248" s="465">
        <f t="shared" si="17"/>
        <v>0</v>
      </c>
      <c r="B248" s="466">
        <f t="shared" si="15"/>
        <v>0</v>
      </c>
      <c r="C248" s="467">
        <f>IF(($P$9-SUM($C$9:C247))&gt;0,$AA$9,0)</f>
        <v>0</v>
      </c>
      <c r="D248" s="468">
        <f>IF(($P$10-SUM($D$9:D247))&gt;0,$AA$10,0)</f>
        <v>0</v>
      </c>
      <c r="E248" s="469">
        <f>ROUND(((P$9-SUM(C$9:C247))*G$2/100)/12,0)+ROUND(((P$10-SUM(D$9:D247))*(G$2-P$15)/100)/12,0)</f>
        <v>0</v>
      </c>
      <c r="F248" s="470">
        <f t="shared" si="14"/>
        <v>0</v>
      </c>
      <c r="G248" s="471" t="s">
        <v>623</v>
      </c>
      <c r="H248" s="472">
        <f>IF(P$13&gt;1,"未定",SUM(E237:E248))</f>
        <v>0</v>
      </c>
      <c r="I248" s="473"/>
      <c r="J248" s="473"/>
      <c r="K248" s="473"/>
      <c r="L248" s="473"/>
      <c r="M248" s="474">
        <f t="shared" si="16"/>
        <v>0</v>
      </c>
      <c r="N248" s="457"/>
      <c r="X248" s="417"/>
      <c r="Y248" s="417"/>
      <c r="Z248" s="417"/>
      <c r="AA248" s="418"/>
    </row>
    <row r="249" spans="1:27" s="419" customFormat="1" ht="18.75" customHeight="1">
      <c r="A249" s="432">
        <f t="shared" si="17"/>
        <v>0</v>
      </c>
      <c r="B249" s="433">
        <f t="shared" si="15"/>
        <v>0</v>
      </c>
      <c r="C249" s="434">
        <f>IF(($P$9-SUM($C$9:C248))&gt;0,$AA$9,0)</f>
        <v>0</v>
      </c>
      <c r="D249" s="435">
        <f>IF(($P$10-SUM($D$9:D248))&gt;0,$AA$10,0)</f>
        <v>0</v>
      </c>
      <c r="E249" s="479">
        <f>ROUND(((P$9-SUM(C$9:C248))*G$2/100)/12,0)+ROUND(((P$10-SUM(D$9:D248))*(G$2-P$15)/100)/12,0)</f>
        <v>0</v>
      </c>
      <c r="F249" s="437">
        <f t="shared" si="14"/>
        <v>0</v>
      </c>
      <c r="G249" s="1464" t="s">
        <v>651</v>
      </c>
      <c r="H249" s="1465"/>
      <c r="I249" s="438"/>
      <c r="J249" s="438"/>
      <c r="K249" s="438"/>
      <c r="L249" s="438"/>
      <c r="M249" s="440">
        <f t="shared" si="16"/>
        <v>0</v>
      </c>
      <c r="N249" s="457"/>
      <c r="X249" s="417"/>
      <c r="Y249" s="417"/>
      <c r="Z249" s="417"/>
      <c r="AA249" s="418"/>
    </row>
    <row r="250" spans="1:27" s="419" customFormat="1" ht="18.75" customHeight="1">
      <c r="A250" s="444">
        <f t="shared" si="17"/>
        <v>0</v>
      </c>
      <c r="B250" s="445">
        <f t="shared" si="15"/>
        <v>0</v>
      </c>
      <c r="C250" s="446">
        <f>IF(($P$9-SUM($C$9:C249))&gt;0,$AA$9,0)</f>
        <v>0</v>
      </c>
      <c r="D250" s="447">
        <f>IF(($P$10-SUM($D$9:D249))&gt;0,$AA$10,0)</f>
        <v>0</v>
      </c>
      <c r="E250" s="448">
        <f>ROUND(((P$9-SUM(C$9:C249))*G$2/100)/12,0)+ROUND(((P$10-SUM(D$9:D249))*(G$2-P$15)/100)/12,0)</f>
        <v>0</v>
      </c>
      <c r="F250" s="449">
        <f t="shared" si="14"/>
        <v>0</v>
      </c>
      <c r="G250" s="1466"/>
      <c r="H250" s="1467"/>
      <c r="I250" s="450"/>
      <c r="J250" s="450"/>
      <c r="K250" s="450"/>
      <c r="L250" s="450"/>
      <c r="M250" s="451">
        <f t="shared" si="16"/>
        <v>0</v>
      </c>
      <c r="N250" s="457"/>
      <c r="X250" s="417"/>
      <c r="Y250" s="417"/>
      <c r="Z250" s="417"/>
      <c r="AA250" s="418"/>
    </row>
    <row r="251" spans="1:27" s="419" customFormat="1" ht="18.75" customHeight="1">
      <c r="A251" s="444">
        <f t="shared" si="17"/>
        <v>0</v>
      </c>
      <c r="B251" s="445">
        <f t="shared" si="15"/>
        <v>0</v>
      </c>
      <c r="C251" s="446">
        <f>IF(($P$9-SUM($C$9:C250))&gt;0,$AA$9,0)</f>
        <v>0</v>
      </c>
      <c r="D251" s="447">
        <f>IF(($P$10-SUM($D$9:D250))&gt;0,$AA$10,0)</f>
        <v>0</v>
      </c>
      <c r="E251" s="448">
        <f>ROUND(((P$9-SUM(C$9:C250))*G$2/100)/12,0)+ROUND(((P$10-SUM(D$9:D250))*(G$2-P$15)/100)/12,0)</f>
        <v>0</v>
      </c>
      <c r="F251" s="449">
        <f t="shared" si="14"/>
        <v>0</v>
      </c>
      <c r="G251" s="1466"/>
      <c r="H251" s="1467"/>
      <c r="I251" s="450"/>
      <c r="J251" s="450"/>
      <c r="K251" s="450"/>
      <c r="L251" s="450"/>
      <c r="M251" s="451">
        <f t="shared" si="16"/>
        <v>0</v>
      </c>
      <c r="N251" s="457"/>
      <c r="X251" s="417"/>
      <c r="Y251" s="417"/>
      <c r="Z251" s="417"/>
      <c r="AA251" s="418"/>
    </row>
    <row r="252" spans="1:27" s="419" customFormat="1" ht="18.75" customHeight="1">
      <c r="A252" s="444">
        <f t="shared" si="17"/>
        <v>0</v>
      </c>
      <c r="B252" s="445">
        <f t="shared" si="15"/>
        <v>0</v>
      </c>
      <c r="C252" s="446">
        <f>IF(($P$9-SUM($C$9:C251))&gt;0,$AA$9,0)</f>
        <v>0</v>
      </c>
      <c r="D252" s="447">
        <f>IF(($P$10-SUM($D$9:D251))&gt;0,$AA$10,0)</f>
        <v>0</v>
      </c>
      <c r="E252" s="448">
        <f>ROUND(((P$9-SUM(C$9:C251))*G$2/100)/12,0)+ROUND(((P$10-SUM(D$9:D251))*(G$2-P$15)/100)/12,0)</f>
        <v>0</v>
      </c>
      <c r="F252" s="449">
        <f t="shared" si="14"/>
        <v>0</v>
      </c>
      <c r="G252" s="1466"/>
      <c r="H252" s="1467"/>
      <c r="I252" s="450"/>
      <c r="J252" s="450"/>
      <c r="K252" s="450"/>
      <c r="L252" s="450"/>
      <c r="M252" s="451">
        <f t="shared" si="16"/>
        <v>0</v>
      </c>
      <c r="N252" s="457"/>
      <c r="X252" s="417"/>
      <c r="Y252" s="417"/>
      <c r="Z252" s="417"/>
      <c r="AA252" s="418"/>
    </row>
    <row r="253" spans="1:27" s="419" customFormat="1" ht="18.75" customHeight="1">
      <c r="A253" s="444">
        <f t="shared" si="17"/>
        <v>0</v>
      </c>
      <c r="B253" s="445">
        <f t="shared" si="15"/>
        <v>0</v>
      </c>
      <c r="C253" s="446">
        <f>IF(($P$9-SUM($C$9:C252))&gt;0,$AA$9,0)</f>
        <v>0</v>
      </c>
      <c r="D253" s="447">
        <f>IF(($P$10-SUM($D$9:D252))&gt;0,$AA$10,0)</f>
        <v>0</v>
      </c>
      <c r="E253" s="448">
        <f>ROUND(((P$9-SUM(C$9:C252))*G$2/100)/12,0)+ROUND(((P$10-SUM(D$9:D252))*(G$2-P$15)/100)/12,0)</f>
        <v>0</v>
      </c>
      <c r="F253" s="449">
        <f t="shared" si="14"/>
        <v>0</v>
      </c>
      <c r="G253" s="1466"/>
      <c r="H253" s="1467"/>
      <c r="I253" s="450"/>
      <c r="J253" s="450"/>
      <c r="K253" s="450"/>
      <c r="L253" s="450"/>
      <c r="M253" s="451">
        <f t="shared" si="16"/>
        <v>0</v>
      </c>
      <c r="N253" s="457"/>
      <c r="X253" s="417"/>
      <c r="Y253" s="417"/>
      <c r="Z253" s="417"/>
      <c r="AA253" s="418"/>
    </row>
    <row r="254" spans="1:27" s="419" customFormat="1" ht="18.75" customHeight="1">
      <c r="A254" s="444">
        <f t="shared" si="17"/>
        <v>0</v>
      </c>
      <c r="B254" s="445">
        <f t="shared" si="15"/>
        <v>0</v>
      </c>
      <c r="C254" s="446">
        <f>IF(($P$9-SUM($C$9:C253))&gt;0,$AA$9,0)</f>
        <v>0</v>
      </c>
      <c r="D254" s="447">
        <f>IF(($P$10-SUM($D$9:D253))&gt;0,$AA$10,0)</f>
        <v>0</v>
      </c>
      <c r="E254" s="448">
        <f>ROUND(((P$9-SUM(C$9:C253))*G$2/100)/12,0)+ROUND(((P$10-SUM(D$9:D253))*(G$2-P$15)/100)/12,0)</f>
        <v>0</v>
      </c>
      <c r="F254" s="449">
        <f t="shared" si="14"/>
        <v>0</v>
      </c>
      <c r="G254" s="1466"/>
      <c r="H254" s="1467"/>
      <c r="I254" s="450"/>
      <c r="J254" s="450"/>
      <c r="K254" s="450"/>
      <c r="L254" s="450"/>
      <c r="M254" s="451">
        <f t="shared" si="16"/>
        <v>0</v>
      </c>
      <c r="N254" s="457"/>
      <c r="X254" s="417"/>
      <c r="Y254" s="417"/>
      <c r="Z254" s="417"/>
      <c r="AA254" s="418"/>
    </row>
    <row r="255" spans="1:27" s="419" customFormat="1" ht="18.75" customHeight="1">
      <c r="A255" s="444">
        <f t="shared" si="17"/>
        <v>0</v>
      </c>
      <c r="B255" s="445">
        <f t="shared" si="15"/>
        <v>0</v>
      </c>
      <c r="C255" s="446">
        <f>IF(($P$9-SUM($C$9:C254))&gt;0,$AA$9,0)</f>
        <v>0</v>
      </c>
      <c r="D255" s="447">
        <f>IF(($P$10-SUM($D$9:D254))&gt;0,$AA$10,0)</f>
        <v>0</v>
      </c>
      <c r="E255" s="448">
        <f>ROUND(((P$9-SUM(C$9:C254))*G$2/100)/12,0)+ROUND(((P$10-SUM(D$9:D254))*(G$2-P$15)/100)/12,0)</f>
        <v>0</v>
      </c>
      <c r="F255" s="449">
        <f t="shared" si="14"/>
        <v>0</v>
      </c>
      <c r="G255" s="1466"/>
      <c r="H255" s="1467"/>
      <c r="I255" s="450"/>
      <c r="J255" s="450"/>
      <c r="K255" s="450"/>
      <c r="L255" s="450"/>
      <c r="M255" s="451">
        <f t="shared" si="16"/>
        <v>0</v>
      </c>
      <c r="N255" s="457"/>
      <c r="X255" s="417"/>
      <c r="Y255" s="417"/>
      <c r="Z255" s="417"/>
      <c r="AA255" s="418"/>
    </row>
    <row r="256" spans="1:27" s="419" customFormat="1" ht="18.75" customHeight="1">
      <c r="A256" s="444">
        <f t="shared" si="17"/>
        <v>0</v>
      </c>
      <c r="B256" s="445">
        <f t="shared" si="15"/>
        <v>0</v>
      </c>
      <c r="C256" s="446">
        <f>IF(($P$9-SUM($C$9:C255))&gt;0,$AA$9,0)</f>
        <v>0</v>
      </c>
      <c r="D256" s="447">
        <f>IF(($P$10-SUM($D$9:D255))&gt;0,$AA$10,0)</f>
        <v>0</v>
      </c>
      <c r="E256" s="448">
        <f>ROUND(((P$9-SUM(C$9:C255))*G$2/100)/12,0)+ROUND(((P$10-SUM(D$9:D255))*(G$2-P$15)/100)/12,0)</f>
        <v>0</v>
      </c>
      <c r="F256" s="449">
        <f t="shared" si="14"/>
        <v>0</v>
      </c>
      <c r="G256" s="1466"/>
      <c r="H256" s="1467"/>
      <c r="I256" s="450"/>
      <c r="J256" s="450"/>
      <c r="K256" s="450"/>
      <c r="L256" s="450"/>
      <c r="M256" s="451">
        <f t="shared" si="16"/>
        <v>0</v>
      </c>
      <c r="N256" s="457"/>
      <c r="X256" s="417"/>
      <c r="Y256" s="417"/>
      <c r="Z256" s="417"/>
      <c r="AA256" s="418"/>
    </row>
    <row r="257" spans="1:27" s="419" customFormat="1" ht="18.75" customHeight="1">
      <c r="A257" s="444">
        <f t="shared" si="17"/>
        <v>0</v>
      </c>
      <c r="B257" s="445">
        <f t="shared" si="15"/>
        <v>0</v>
      </c>
      <c r="C257" s="446">
        <f>IF(($P$9-SUM($C$9:C256))&gt;0,$AA$9,0)</f>
        <v>0</v>
      </c>
      <c r="D257" s="447">
        <f>IF(($P$10-SUM($D$9:D256))&gt;0,$AA$10,0)</f>
        <v>0</v>
      </c>
      <c r="E257" s="448">
        <f>ROUND(((P$9-SUM(C$9:C256))*G$2/100)/12,0)+ROUND(((P$10-SUM(D$9:D256))*(G$2-P$15)/100)/12,0)</f>
        <v>0</v>
      </c>
      <c r="F257" s="449">
        <f t="shared" ref="F257:F320" si="18">IF(P$13&gt;1,"未定",B257+E257)</f>
        <v>0</v>
      </c>
      <c r="G257" s="1466"/>
      <c r="H257" s="1467"/>
      <c r="I257" s="450"/>
      <c r="J257" s="450"/>
      <c r="K257" s="450"/>
      <c r="L257" s="450"/>
      <c r="M257" s="451">
        <f t="shared" si="16"/>
        <v>0</v>
      </c>
      <c r="N257" s="457"/>
      <c r="X257" s="417"/>
      <c r="Y257" s="417"/>
      <c r="Z257" s="417"/>
      <c r="AA257" s="418"/>
    </row>
    <row r="258" spans="1:27" s="419" customFormat="1" ht="18.75" customHeight="1">
      <c r="A258" s="444">
        <f t="shared" si="17"/>
        <v>0</v>
      </c>
      <c r="B258" s="445">
        <f t="shared" si="15"/>
        <v>0</v>
      </c>
      <c r="C258" s="446">
        <f>IF(($P$9-SUM($C$9:C257))&gt;0,$AA$9,0)</f>
        <v>0</v>
      </c>
      <c r="D258" s="447">
        <f>IF(($P$10-SUM($D$9:D257))&gt;0,$AA$10,0)</f>
        <v>0</v>
      </c>
      <c r="E258" s="448">
        <f>ROUND(((P$9-SUM(C$9:C257))*G$2/100)/12,0)+ROUND(((P$10-SUM(D$9:D257))*(G$2-P$15)/100)/12,0)</f>
        <v>0</v>
      </c>
      <c r="F258" s="449">
        <f t="shared" si="18"/>
        <v>0</v>
      </c>
      <c r="G258" s="459" t="s">
        <v>589</v>
      </c>
      <c r="H258" s="494">
        <f>IF(P$13&gt;1,"未定",SUM(F249:F260))</f>
        <v>0</v>
      </c>
      <c r="I258" s="450"/>
      <c r="J258" s="450"/>
      <c r="K258" s="450"/>
      <c r="L258" s="450"/>
      <c r="M258" s="451">
        <f t="shared" si="16"/>
        <v>0</v>
      </c>
      <c r="N258" s="457"/>
      <c r="X258" s="417"/>
      <c r="Y258" s="417"/>
      <c r="Z258" s="417"/>
      <c r="AA258" s="418"/>
    </row>
    <row r="259" spans="1:27" s="419" customFormat="1" ht="18.75" customHeight="1">
      <c r="A259" s="444">
        <f t="shared" si="17"/>
        <v>0</v>
      </c>
      <c r="B259" s="445">
        <f t="shared" si="15"/>
        <v>0</v>
      </c>
      <c r="C259" s="446">
        <f>IF(($P$9-SUM($C$9:C258))&gt;0,$AA$9,0)</f>
        <v>0</v>
      </c>
      <c r="D259" s="447">
        <f>IF(($P$10-SUM($D$9:D258))&gt;0,$AA$10,0)</f>
        <v>0</v>
      </c>
      <c r="E259" s="448">
        <f>ROUND(((P$9-SUM(C$9:C258))*G$2/100)/12,0)+ROUND(((P$10-SUM(D$9:D258))*(G$2-P$15)/100)/12,0)</f>
        <v>0</v>
      </c>
      <c r="F259" s="449">
        <f t="shared" si="18"/>
        <v>0</v>
      </c>
      <c r="G259" s="461" t="s">
        <v>616</v>
      </c>
      <c r="H259" s="462">
        <f>SUM(B249:B260)</f>
        <v>0</v>
      </c>
      <c r="I259" s="450"/>
      <c r="J259" s="450"/>
      <c r="K259" s="450"/>
      <c r="L259" s="450"/>
      <c r="M259" s="451">
        <f t="shared" si="16"/>
        <v>0</v>
      </c>
      <c r="N259" s="457"/>
      <c r="X259" s="417"/>
      <c r="Y259" s="417"/>
      <c r="Z259" s="417"/>
      <c r="AA259" s="418"/>
    </row>
    <row r="260" spans="1:27" s="419" customFormat="1" ht="18.75" customHeight="1">
      <c r="A260" s="465">
        <f t="shared" si="17"/>
        <v>0</v>
      </c>
      <c r="B260" s="466">
        <f t="shared" si="15"/>
        <v>0</v>
      </c>
      <c r="C260" s="467">
        <f>IF(($P$9-SUM($C$9:C259))&gt;0,$AA$9,0)</f>
        <v>0</v>
      </c>
      <c r="D260" s="468">
        <f>IF(($P$10-SUM($D$9:D259))&gt;0,$AA$10,0)</f>
        <v>0</v>
      </c>
      <c r="E260" s="469">
        <f>ROUND(((P$9-SUM(C$9:C259))*G$2/100)/12,0)+ROUND(((P$10-SUM(D$9:D259))*(G$2-P$15)/100)/12,0)</f>
        <v>0</v>
      </c>
      <c r="F260" s="470">
        <f t="shared" si="18"/>
        <v>0</v>
      </c>
      <c r="G260" s="471" t="s">
        <v>623</v>
      </c>
      <c r="H260" s="472">
        <f>IF(P$13&gt;1,"未定",SUM(E249:E260))</f>
        <v>0</v>
      </c>
      <c r="I260" s="473"/>
      <c r="J260" s="473"/>
      <c r="K260" s="473"/>
      <c r="L260" s="473"/>
      <c r="M260" s="474">
        <f t="shared" si="16"/>
        <v>0</v>
      </c>
      <c r="N260" s="457"/>
      <c r="X260" s="417"/>
      <c r="Y260" s="417"/>
      <c r="Z260" s="417"/>
      <c r="AA260" s="418"/>
    </row>
    <row r="261" spans="1:27" s="419" customFormat="1" ht="18.75" customHeight="1">
      <c r="A261" s="432">
        <f t="shared" si="17"/>
        <v>0</v>
      </c>
      <c r="B261" s="433">
        <f t="shared" si="15"/>
        <v>0</v>
      </c>
      <c r="C261" s="434">
        <f>IF(($P$9-SUM($C$9:C260))&gt;0,$AA$9,0)</f>
        <v>0</v>
      </c>
      <c r="D261" s="435">
        <f>IF(($P$10-SUM($D$9:D260))&gt;0,$AA$10,0)</f>
        <v>0</v>
      </c>
      <c r="E261" s="479">
        <f>ROUND(((P$9-SUM(C$9:C260))*G$2/100)/12,0)+ROUND(((P$10-SUM(D$9:D260))*(G$2-P$15)/100)/12,0)</f>
        <v>0</v>
      </c>
      <c r="F261" s="437">
        <f t="shared" si="18"/>
        <v>0</v>
      </c>
      <c r="G261" s="1464" t="s">
        <v>652</v>
      </c>
      <c r="H261" s="1465"/>
      <c r="I261" s="438"/>
      <c r="J261" s="438"/>
      <c r="K261" s="438"/>
      <c r="L261" s="438"/>
      <c r="M261" s="440">
        <f t="shared" si="16"/>
        <v>0</v>
      </c>
      <c r="N261" s="457"/>
      <c r="X261" s="417"/>
      <c r="Y261" s="417"/>
      <c r="Z261" s="417"/>
      <c r="AA261" s="418"/>
    </row>
    <row r="262" spans="1:27" s="419" customFormat="1" ht="18.75" customHeight="1">
      <c r="A262" s="444">
        <f t="shared" si="17"/>
        <v>0</v>
      </c>
      <c r="B262" s="445">
        <f t="shared" si="15"/>
        <v>0</v>
      </c>
      <c r="C262" s="446">
        <f>IF(($P$9-SUM($C$9:C261))&gt;0,$AA$9,0)</f>
        <v>0</v>
      </c>
      <c r="D262" s="447">
        <f>IF(($P$10-SUM($D$9:D261))&gt;0,$AA$10,0)</f>
        <v>0</v>
      </c>
      <c r="E262" s="448">
        <f>ROUND(((P$9-SUM(C$9:C261))*G$2/100)/12,0)+ROUND(((P$10-SUM(D$9:D261))*(G$2-P$15)/100)/12,0)</f>
        <v>0</v>
      </c>
      <c r="F262" s="449">
        <f t="shared" si="18"/>
        <v>0</v>
      </c>
      <c r="G262" s="1466"/>
      <c r="H262" s="1467"/>
      <c r="I262" s="450"/>
      <c r="J262" s="450"/>
      <c r="K262" s="450"/>
      <c r="L262" s="450"/>
      <c r="M262" s="451">
        <f t="shared" si="16"/>
        <v>0</v>
      </c>
      <c r="N262" s="457"/>
      <c r="X262" s="417"/>
      <c r="Y262" s="417"/>
      <c r="Z262" s="417"/>
      <c r="AA262" s="418"/>
    </row>
    <row r="263" spans="1:27" s="419" customFormat="1" ht="18.75" customHeight="1">
      <c r="A263" s="444">
        <f t="shared" si="17"/>
        <v>0</v>
      </c>
      <c r="B263" s="445">
        <f t="shared" si="15"/>
        <v>0</v>
      </c>
      <c r="C263" s="446">
        <f>IF(($P$9-SUM($C$9:C262))&gt;0,$AA$9,0)</f>
        <v>0</v>
      </c>
      <c r="D263" s="447">
        <f>IF(($P$10-SUM($D$9:D262))&gt;0,$AA$10,0)</f>
        <v>0</v>
      </c>
      <c r="E263" s="448">
        <f>ROUND(((P$9-SUM(C$9:C262))*G$2/100)/12,0)+ROUND(((P$10-SUM(D$9:D262))*(G$2-P$15)/100)/12,0)</f>
        <v>0</v>
      </c>
      <c r="F263" s="449">
        <f t="shared" si="18"/>
        <v>0</v>
      </c>
      <c r="G263" s="1466"/>
      <c r="H263" s="1467"/>
      <c r="I263" s="450"/>
      <c r="J263" s="450"/>
      <c r="K263" s="450"/>
      <c r="L263" s="450"/>
      <c r="M263" s="451">
        <f t="shared" si="16"/>
        <v>0</v>
      </c>
      <c r="N263" s="457"/>
      <c r="X263" s="417"/>
      <c r="Y263" s="417"/>
      <c r="Z263" s="417"/>
      <c r="AA263" s="418"/>
    </row>
    <row r="264" spans="1:27" s="419" customFormat="1" ht="18.75" customHeight="1">
      <c r="A264" s="444">
        <f t="shared" si="17"/>
        <v>0</v>
      </c>
      <c r="B264" s="445">
        <f t="shared" si="15"/>
        <v>0</v>
      </c>
      <c r="C264" s="446">
        <f>IF(($P$9-SUM($C$9:C263))&gt;0,$AA$9,0)</f>
        <v>0</v>
      </c>
      <c r="D264" s="447">
        <f>IF(($P$10-SUM($D$9:D263))&gt;0,$AA$10,0)</f>
        <v>0</v>
      </c>
      <c r="E264" s="448">
        <f>ROUND(((P$9-SUM(C$9:C263))*G$2/100)/12,0)+ROUND(((P$10-SUM(D$9:D263))*(G$2-P$15)/100)/12,0)</f>
        <v>0</v>
      </c>
      <c r="F264" s="449">
        <f t="shared" si="18"/>
        <v>0</v>
      </c>
      <c r="G264" s="1466"/>
      <c r="H264" s="1467"/>
      <c r="I264" s="450"/>
      <c r="J264" s="450"/>
      <c r="K264" s="450"/>
      <c r="L264" s="450"/>
      <c r="M264" s="451">
        <f t="shared" si="16"/>
        <v>0</v>
      </c>
      <c r="N264" s="457"/>
      <c r="X264" s="417"/>
      <c r="Y264" s="417"/>
      <c r="Z264" s="417"/>
      <c r="AA264" s="418"/>
    </row>
    <row r="265" spans="1:27" s="419" customFormat="1" ht="18.75" customHeight="1">
      <c r="A265" s="444">
        <f t="shared" si="17"/>
        <v>0</v>
      </c>
      <c r="B265" s="445">
        <f t="shared" ref="B265:B328" si="19">SUM(C265:D265)</f>
        <v>0</v>
      </c>
      <c r="C265" s="446">
        <f>IF(($P$9-SUM($C$9:C264))&gt;0,$AA$9,0)</f>
        <v>0</v>
      </c>
      <c r="D265" s="447">
        <f>IF(($P$10-SUM($D$9:D264))&gt;0,$AA$10,0)</f>
        <v>0</v>
      </c>
      <c r="E265" s="448">
        <f>ROUND(((P$9-SUM(C$9:C264))*G$2/100)/12,0)+ROUND(((P$10-SUM(D$9:D264))*(G$2-P$15)/100)/12,0)</f>
        <v>0</v>
      </c>
      <c r="F265" s="449">
        <f t="shared" si="18"/>
        <v>0</v>
      </c>
      <c r="G265" s="1466"/>
      <c r="H265" s="1467"/>
      <c r="I265" s="450"/>
      <c r="J265" s="450"/>
      <c r="K265" s="450"/>
      <c r="L265" s="450"/>
      <c r="M265" s="451">
        <f t="shared" ref="M265:M328" si="20">SUM(I265:L265)</f>
        <v>0</v>
      </c>
      <c r="N265" s="457"/>
      <c r="X265" s="417"/>
      <c r="Y265" s="417"/>
      <c r="Z265" s="417"/>
      <c r="AA265" s="418"/>
    </row>
    <row r="266" spans="1:27" s="419" customFormat="1" ht="18.75" customHeight="1">
      <c r="A266" s="444">
        <f t="shared" ref="A266:A329" si="21">IF(F266&gt;0,A265+1,0)</f>
        <v>0</v>
      </c>
      <c r="B266" s="445">
        <f t="shared" si="19"/>
        <v>0</v>
      </c>
      <c r="C266" s="446">
        <f>IF(($P$9-SUM($C$9:C265))&gt;0,$AA$9,0)</f>
        <v>0</v>
      </c>
      <c r="D266" s="447">
        <f>IF(($P$10-SUM($D$9:D265))&gt;0,$AA$10,0)</f>
        <v>0</v>
      </c>
      <c r="E266" s="448">
        <f>ROUND(((P$9-SUM(C$9:C265))*G$2/100)/12,0)+ROUND(((P$10-SUM(D$9:D265))*(G$2-P$15)/100)/12,0)</f>
        <v>0</v>
      </c>
      <c r="F266" s="449">
        <f t="shared" si="18"/>
        <v>0</v>
      </c>
      <c r="G266" s="1466"/>
      <c r="H266" s="1467"/>
      <c r="I266" s="450"/>
      <c r="J266" s="450"/>
      <c r="K266" s="450"/>
      <c r="L266" s="450"/>
      <c r="M266" s="451">
        <f t="shared" si="20"/>
        <v>0</v>
      </c>
      <c r="N266" s="457"/>
      <c r="X266" s="417"/>
      <c r="Y266" s="417"/>
      <c r="Z266" s="417"/>
      <c r="AA266" s="418"/>
    </row>
    <row r="267" spans="1:27" s="419" customFormat="1" ht="18.75" customHeight="1">
      <c r="A267" s="444">
        <f t="shared" si="21"/>
        <v>0</v>
      </c>
      <c r="B267" s="445">
        <f t="shared" si="19"/>
        <v>0</v>
      </c>
      <c r="C267" s="446">
        <f>IF(($P$9-SUM($C$9:C266))&gt;0,$AA$9,0)</f>
        <v>0</v>
      </c>
      <c r="D267" s="447">
        <f>IF(($P$10-SUM($D$9:D266))&gt;0,$AA$10,0)</f>
        <v>0</v>
      </c>
      <c r="E267" s="448">
        <f>ROUND(((P$9-SUM(C$9:C266))*G$2/100)/12,0)+ROUND(((P$10-SUM(D$9:D266))*(G$2-P$15)/100)/12,0)</f>
        <v>0</v>
      </c>
      <c r="F267" s="449">
        <f t="shared" si="18"/>
        <v>0</v>
      </c>
      <c r="G267" s="1466"/>
      <c r="H267" s="1467"/>
      <c r="I267" s="450"/>
      <c r="J267" s="450"/>
      <c r="K267" s="450"/>
      <c r="L267" s="450"/>
      <c r="M267" s="451">
        <f t="shared" si="20"/>
        <v>0</v>
      </c>
      <c r="N267" s="457"/>
      <c r="X267" s="417"/>
      <c r="Y267" s="417"/>
      <c r="Z267" s="417"/>
      <c r="AA267" s="418"/>
    </row>
    <row r="268" spans="1:27" s="419" customFormat="1" ht="18.75" customHeight="1">
      <c r="A268" s="444">
        <f t="shared" si="21"/>
        <v>0</v>
      </c>
      <c r="B268" s="445">
        <f t="shared" si="19"/>
        <v>0</v>
      </c>
      <c r="C268" s="446">
        <f>IF(($P$9-SUM($C$9:C267))&gt;0,$AA$9,0)</f>
        <v>0</v>
      </c>
      <c r="D268" s="447">
        <f>IF(($P$10-SUM($D$9:D267))&gt;0,$AA$10,0)</f>
        <v>0</v>
      </c>
      <c r="E268" s="448">
        <f>ROUND(((P$9-SUM(C$9:C267))*G$2/100)/12,0)+ROUND(((P$10-SUM(D$9:D267))*(G$2-P$15)/100)/12,0)</f>
        <v>0</v>
      </c>
      <c r="F268" s="449">
        <f t="shared" si="18"/>
        <v>0</v>
      </c>
      <c r="G268" s="1466"/>
      <c r="H268" s="1467"/>
      <c r="I268" s="450"/>
      <c r="J268" s="450"/>
      <c r="K268" s="450"/>
      <c r="L268" s="450"/>
      <c r="M268" s="451">
        <f t="shared" si="20"/>
        <v>0</v>
      </c>
      <c r="N268" s="457"/>
      <c r="X268" s="417"/>
      <c r="Y268" s="417"/>
      <c r="Z268" s="417"/>
      <c r="AA268" s="418"/>
    </row>
    <row r="269" spans="1:27" s="419" customFormat="1" ht="18.75" customHeight="1">
      <c r="A269" s="444">
        <f t="shared" si="21"/>
        <v>0</v>
      </c>
      <c r="B269" s="445">
        <f t="shared" si="19"/>
        <v>0</v>
      </c>
      <c r="C269" s="446">
        <f>IF(($P$9-SUM($C$9:C268))&gt;0,$AA$9,0)</f>
        <v>0</v>
      </c>
      <c r="D269" s="447">
        <f>IF(($P$10-SUM($D$9:D268))&gt;0,$AA$10,0)</f>
        <v>0</v>
      </c>
      <c r="E269" s="448">
        <f>ROUND(((P$9-SUM(C$9:C268))*G$2/100)/12,0)+ROUND(((P$10-SUM(D$9:D268))*(G$2-P$15)/100)/12,0)</f>
        <v>0</v>
      </c>
      <c r="F269" s="449">
        <f t="shared" si="18"/>
        <v>0</v>
      </c>
      <c r="G269" s="1466"/>
      <c r="H269" s="1467"/>
      <c r="I269" s="450"/>
      <c r="J269" s="450"/>
      <c r="K269" s="450"/>
      <c r="L269" s="450"/>
      <c r="M269" s="451">
        <f t="shared" si="20"/>
        <v>0</v>
      </c>
      <c r="N269" s="457"/>
      <c r="X269" s="417"/>
      <c r="Y269" s="417"/>
      <c r="Z269" s="417"/>
      <c r="AA269" s="418"/>
    </row>
    <row r="270" spans="1:27" s="419" customFormat="1" ht="18.75" customHeight="1">
      <c r="A270" s="444">
        <f t="shared" si="21"/>
        <v>0</v>
      </c>
      <c r="B270" s="445">
        <f t="shared" si="19"/>
        <v>0</v>
      </c>
      <c r="C270" s="446">
        <f>IF(($P$9-SUM($C$9:C269))&gt;0,$AA$9,0)</f>
        <v>0</v>
      </c>
      <c r="D270" s="447">
        <f>IF(($P$10-SUM($D$9:D269))&gt;0,$AA$10,0)</f>
        <v>0</v>
      </c>
      <c r="E270" s="448">
        <f>ROUND(((P$9-SUM(C$9:C269))*G$2/100)/12,0)+ROUND(((P$10-SUM(D$9:D269))*(G$2-P$15)/100)/12,0)</f>
        <v>0</v>
      </c>
      <c r="F270" s="449">
        <f t="shared" si="18"/>
        <v>0</v>
      </c>
      <c r="G270" s="459" t="s">
        <v>589</v>
      </c>
      <c r="H270" s="494">
        <f>IF(P$13&gt;1,"未定",SUM(F261:F272))</f>
        <v>0</v>
      </c>
      <c r="I270" s="450"/>
      <c r="J270" s="450"/>
      <c r="K270" s="450"/>
      <c r="L270" s="450"/>
      <c r="M270" s="451">
        <f t="shared" si="20"/>
        <v>0</v>
      </c>
      <c r="N270" s="457"/>
      <c r="X270" s="417"/>
      <c r="Y270" s="417"/>
      <c r="Z270" s="417"/>
      <c r="AA270" s="418"/>
    </row>
    <row r="271" spans="1:27" s="419" customFormat="1" ht="18.75" customHeight="1">
      <c r="A271" s="444">
        <f t="shared" si="21"/>
        <v>0</v>
      </c>
      <c r="B271" s="445">
        <f t="shared" si="19"/>
        <v>0</v>
      </c>
      <c r="C271" s="446">
        <f>IF(($P$9-SUM($C$9:C270))&gt;0,$AA$9,0)</f>
        <v>0</v>
      </c>
      <c r="D271" s="447">
        <f>IF(($P$10-SUM($D$9:D270))&gt;0,$AA$10,0)</f>
        <v>0</v>
      </c>
      <c r="E271" s="448">
        <f>ROUND(((P$9-SUM(C$9:C270))*G$2/100)/12,0)+ROUND(((P$10-SUM(D$9:D270))*(G$2-P$15)/100)/12,0)</f>
        <v>0</v>
      </c>
      <c r="F271" s="449">
        <f t="shared" si="18"/>
        <v>0</v>
      </c>
      <c r="G271" s="461" t="s">
        <v>616</v>
      </c>
      <c r="H271" s="462">
        <f>SUM(B261:B272)</f>
        <v>0</v>
      </c>
      <c r="I271" s="450"/>
      <c r="J271" s="450"/>
      <c r="K271" s="450"/>
      <c r="L271" s="450"/>
      <c r="M271" s="451">
        <f t="shared" si="20"/>
        <v>0</v>
      </c>
      <c r="N271" s="457"/>
      <c r="X271" s="417"/>
      <c r="Y271" s="417"/>
      <c r="Z271" s="417"/>
      <c r="AA271" s="418"/>
    </row>
    <row r="272" spans="1:27" s="419" customFormat="1" ht="18.75" customHeight="1">
      <c r="A272" s="465">
        <f t="shared" si="21"/>
        <v>0</v>
      </c>
      <c r="B272" s="466">
        <f t="shared" si="19"/>
        <v>0</v>
      </c>
      <c r="C272" s="467">
        <f>IF(($P$9-SUM($C$9:C271))&gt;0,$AA$9,0)</f>
        <v>0</v>
      </c>
      <c r="D272" s="468">
        <f>IF(($P$10-SUM($D$9:D271))&gt;0,$AA$10,0)</f>
        <v>0</v>
      </c>
      <c r="E272" s="469">
        <f>ROUND(((P$9-SUM(C$9:C271))*G$2/100)/12,0)+ROUND(((P$10-SUM(D$9:D271))*(G$2-P$15)/100)/12,0)</f>
        <v>0</v>
      </c>
      <c r="F272" s="470">
        <f t="shared" si="18"/>
        <v>0</v>
      </c>
      <c r="G272" s="471" t="s">
        <v>623</v>
      </c>
      <c r="H272" s="472">
        <f>IF(P$13&gt;1,"未定",SUM(E261:E272))</f>
        <v>0</v>
      </c>
      <c r="I272" s="473"/>
      <c r="J272" s="473"/>
      <c r="K272" s="473"/>
      <c r="L272" s="473"/>
      <c r="M272" s="474">
        <f t="shared" si="20"/>
        <v>0</v>
      </c>
      <c r="N272" s="457"/>
      <c r="X272" s="417"/>
      <c r="Y272" s="417"/>
      <c r="Z272" s="417"/>
      <c r="AA272" s="418"/>
    </row>
    <row r="273" spans="1:27" s="419" customFormat="1" ht="18.75" customHeight="1">
      <c r="A273" s="432">
        <f t="shared" si="21"/>
        <v>0</v>
      </c>
      <c r="B273" s="433">
        <f t="shared" si="19"/>
        <v>0</v>
      </c>
      <c r="C273" s="434">
        <f>IF(($P$9-SUM($C$9:C272))&gt;0,$AA$9,0)</f>
        <v>0</v>
      </c>
      <c r="D273" s="435">
        <f>IF(($P$10-SUM($D$9:D272))&gt;0,$AA$10,0)</f>
        <v>0</v>
      </c>
      <c r="E273" s="479">
        <f>ROUND(((P$9-SUM(C$9:C272))*G$2/100)/12,0)+ROUND(((P$10-SUM(D$9:D272))*(G$2-P$15)/100)/12,0)</f>
        <v>0</v>
      </c>
      <c r="F273" s="437">
        <f t="shared" si="18"/>
        <v>0</v>
      </c>
      <c r="G273" s="1464" t="s">
        <v>653</v>
      </c>
      <c r="H273" s="1465"/>
      <c r="I273" s="438"/>
      <c r="J273" s="438"/>
      <c r="K273" s="438"/>
      <c r="L273" s="438"/>
      <c r="M273" s="440">
        <f t="shared" si="20"/>
        <v>0</v>
      </c>
      <c r="N273" s="457"/>
      <c r="X273" s="417"/>
      <c r="Y273" s="417"/>
      <c r="Z273" s="417"/>
      <c r="AA273" s="418"/>
    </row>
    <row r="274" spans="1:27" s="419" customFormat="1" ht="18.75" customHeight="1">
      <c r="A274" s="444">
        <f t="shared" si="21"/>
        <v>0</v>
      </c>
      <c r="B274" s="445">
        <f t="shared" si="19"/>
        <v>0</v>
      </c>
      <c r="C274" s="446">
        <f>IF(($P$9-SUM($C$9:C273))&gt;0,$AA$9,0)</f>
        <v>0</v>
      </c>
      <c r="D274" s="447">
        <f>IF(($P$10-SUM($D$9:D273))&gt;0,$AA$10,0)</f>
        <v>0</v>
      </c>
      <c r="E274" s="448">
        <f>ROUND(((P$9-SUM(C$9:C273))*G$2/100)/12,0)+ROUND(((P$10-SUM(D$9:D273))*(G$2-P$15)/100)/12,0)</f>
        <v>0</v>
      </c>
      <c r="F274" s="449">
        <f t="shared" si="18"/>
        <v>0</v>
      </c>
      <c r="G274" s="1466"/>
      <c r="H274" s="1467"/>
      <c r="I274" s="450"/>
      <c r="J274" s="450"/>
      <c r="K274" s="450"/>
      <c r="L274" s="450"/>
      <c r="M274" s="451">
        <f t="shared" si="20"/>
        <v>0</v>
      </c>
      <c r="N274" s="457"/>
      <c r="X274" s="417"/>
      <c r="Y274" s="417"/>
      <c r="Z274" s="417"/>
      <c r="AA274" s="418"/>
    </row>
    <row r="275" spans="1:27" s="419" customFormat="1" ht="18.75" customHeight="1">
      <c r="A275" s="444">
        <f t="shared" si="21"/>
        <v>0</v>
      </c>
      <c r="B275" s="445">
        <f t="shared" si="19"/>
        <v>0</v>
      </c>
      <c r="C275" s="446">
        <f>IF(($P$9-SUM($C$9:C274))&gt;0,$AA$9,0)</f>
        <v>0</v>
      </c>
      <c r="D275" s="447">
        <f>IF(($P$10-SUM($D$9:D274))&gt;0,$AA$10,0)</f>
        <v>0</v>
      </c>
      <c r="E275" s="448">
        <f>ROUND(((P$9-SUM(C$9:C274))*G$2/100)/12,0)+ROUND(((P$10-SUM(D$9:D274))*(G$2-P$15)/100)/12,0)</f>
        <v>0</v>
      </c>
      <c r="F275" s="449">
        <f t="shared" si="18"/>
        <v>0</v>
      </c>
      <c r="G275" s="1466"/>
      <c r="H275" s="1467"/>
      <c r="I275" s="450"/>
      <c r="J275" s="450"/>
      <c r="K275" s="450"/>
      <c r="L275" s="450"/>
      <c r="M275" s="451">
        <f t="shared" si="20"/>
        <v>0</v>
      </c>
      <c r="N275" s="457"/>
      <c r="X275" s="417"/>
      <c r="Y275" s="417"/>
      <c r="Z275" s="417"/>
      <c r="AA275" s="418"/>
    </row>
    <row r="276" spans="1:27" s="419" customFormat="1" ht="18.75" customHeight="1">
      <c r="A276" s="444">
        <f t="shared" si="21"/>
        <v>0</v>
      </c>
      <c r="B276" s="445">
        <f t="shared" si="19"/>
        <v>0</v>
      </c>
      <c r="C276" s="446">
        <f>IF(($P$9-SUM($C$9:C275))&gt;0,$AA$9,0)</f>
        <v>0</v>
      </c>
      <c r="D276" s="447">
        <f>IF(($P$10-SUM($D$9:D275))&gt;0,$AA$10,0)</f>
        <v>0</v>
      </c>
      <c r="E276" s="448">
        <f>ROUND(((P$9-SUM(C$9:C275))*G$2/100)/12,0)+ROUND(((P$10-SUM(D$9:D275))*(G$2-P$15)/100)/12,0)</f>
        <v>0</v>
      </c>
      <c r="F276" s="449">
        <f t="shared" si="18"/>
        <v>0</v>
      </c>
      <c r="G276" s="1466"/>
      <c r="H276" s="1467"/>
      <c r="I276" s="450"/>
      <c r="J276" s="450"/>
      <c r="K276" s="450"/>
      <c r="L276" s="450"/>
      <c r="M276" s="451">
        <f t="shared" si="20"/>
        <v>0</v>
      </c>
      <c r="N276" s="457"/>
      <c r="X276" s="417"/>
      <c r="Y276" s="417"/>
      <c r="Z276" s="417"/>
      <c r="AA276" s="418"/>
    </row>
    <row r="277" spans="1:27" s="419" customFormat="1" ht="18.75" customHeight="1">
      <c r="A277" s="444">
        <f t="shared" si="21"/>
        <v>0</v>
      </c>
      <c r="B277" s="445">
        <f t="shared" si="19"/>
        <v>0</v>
      </c>
      <c r="C277" s="446">
        <f>IF(($P$9-SUM($C$9:C276))&gt;0,$AA$9,0)</f>
        <v>0</v>
      </c>
      <c r="D277" s="447">
        <f>IF(($P$10-SUM($D$9:D276))&gt;0,$AA$10,0)</f>
        <v>0</v>
      </c>
      <c r="E277" s="448">
        <f>ROUND(((P$9-SUM(C$9:C276))*G$2/100)/12,0)+ROUND(((P$10-SUM(D$9:D276))*(G$2-P$15)/100)/12,0)</f>
        <v>0</v>
      </c>
      <c r="F277" s="449">
        <f t="shared" si="18"/>
        <v>0</v>
      </c>
      <c r="G277" s="1466"/>
      <c r="H277" s="1467"/>
      <c r="I277" s="450"/>
      <c r="J277" s="450"/>
      <c r="K277" s="450"/>
      <c r="L277" s="450"/>
      <c r="M277" s="451">
        <f t="shared" si="20"/>
        <v>0</v>
      </c>
      <c r="N277" s="457"/>
      <c r="X277" s="417"/>
      <c r="Y277" s="417"/>
      <c r="Z277" s="417"/>
      <c r="AA277" s="418"/>
    </row>
    <row r="278" spans="1:27" s="419" customFormat="1" ht="18.75" customHeight="1">
      <c r="A278" s="444">
        <f t="shared" si="21"/>
        <v>0</v>
      </c>
      <c r="B278" s="445">
        <f t="shared" si="19"/>
        <v>0</v>
      </c>
      <c r="C278" s="446">
        <f>IF(($P$9-SUM($C$9:C277))&gt;0,$AA$9,0)</f>
        <v>0</v>
      </c>
      <c r="D278" s="447">
        <f>IF(($P$10-SUM($D$9:D277))&gt;0,$AA$10,0)</f>
        <v>0</v>
      </c>
      <c r="E278" s="448">
        <f>ROUND(((P$9-SUM(C$9:C277))*G$2/100)/12,0)+ROUND(((P$10-SUM(D$9:D277))*(G$2-P$15)/100)/12,0)</f>
        <v>0</v>
      </c>
      <c r="F278" s="449">
        <f t="shared" si="18"/>
        <v>0</v>
      </c>
      <c r="G278" s="1466"/>
      <c r="H278" s="1467"/>
      <c r="I278" s="450"/>
      <c r="J278" s="450"/>
      <c r="K278" s="450"/>
      <c r="L278" s="450"/>
      <c r="M278" s="451">
        <f t="shared" si="20"/>
        <v>0</v>
      </c>
      <c r="N278" s="457"/>
      <c r="X278" s="417"/>
      <c r="Y278" s="417"/>
      <c r="Z278" s="417"/>
      <c r="AA278" s="418"/>
    </row>
    <row r="279" spans="1:27" s="419" customFormat="1" ht="18.75" customHeight="1">
      <c r="A279" s="444">
        <f t="shared" si="21"/>
        <v>0</v>
      </c>
      <c r="B279" s="445">
        <f t="shared" si="19"/>
        <v>0</v>
      </c>
      <c r="C279" s="446">
        <f>IF(($P$9-SUM($C$9:C278))&gt;0,$AA$9,0)</f>
        <v>0</v>
      </c>
      <c r="D279" s="447">
        <f>IF(($P$10-SUM($D$9:D278))&gt;0,$AA$10,0)</f>
        <v>0</v>
      </c>
      <c r="E279" s="448">
        <f>ROUND(((P$9-SUM(C$9:C278))*G$2/100)/12,0)+ROUND(((P$10-SUM(D$9:D278))*(G$2-P$15)/100)/12,0)</f>
        <v>0</v>
      </c>
      <c r="F279" s="449">
        <f t="shared" si="18"/>
        <v>0</v>
      </c>
      <c r="G279" s="1466"/>
      <c r="H279" s="1467"/>
      <c r="I279" s="450"/>
      <c r="J279" s="450"/>
      <c r="K279" s="450"/>
      <c r="L279" s="450"/>
      <c r="M279" s="451">
        <f t="shared" si="20"/>
        <v>0</v>
      </c>
      <c r="N279" s="457"/>
      <c r="X279" s="417"/>
      <c r="Y279" s="417"/>
      <c r="Z279" s="417"/>
      <c r="AA279" s="418"/>
    </row>
    <row r="280" spans="1:27" s="419" customFormat="1" ht="18.75" customHeight="1">
      <c r="A280" s="444">
        <f t="shared" si="21"/>
        <v>0</v>
      </c>
      <c r="B280" s="445">
        <f t="shared" si="19"/>
        <v>0</v>
      </c>
      <c r="C280" s="446">
        <f>IF(($P$9-SUM($C$9:C279))&gt;0,$AA$9,0)</f>
        <v>0</v>
      </c>
      <c r="D280" s="447">
        <f>IF(($P$10-SUM($D$9:D279))&gt;0,$AA$10,0)</f>
        <v>0</v>
      </c>
      <c r="E280" s="448">
        <f>ROUND(((P$9-SUM(C$9:C279))*G$2/100)/12,0)+ROUND(((P$10-SUM(D$9:D279))*(G$2-P$15)/100)/12,0)</f>
        <v>0</v>
      </c>
      <c r="F280" s="449">
        <f t="shared" si="18"/>
        <v>0</v>
      </c>
      <c r="G280" s="1466"/>
      <c r="H280" s="1467"/>
      <c r="I280" s="450"/>
      <c r="J280" s="450"/>
      <c r="K280" s="450"/>
      <c r="L280" s="450"/>
      <c r="M280" s="451">
        <f t="shared" si="20"/>
        <v>0</v>
      </c>
      <c r="N280" s="457"/>
      <c r="X280" s="417"/>
      <c r="Y280" s="417"/>
      <c r="Z280" s="417"/>
      <c r="AA280" s="418"/>
    </row>
    <row r="281" spans="1:27" s="419" customFormat="1" ht="18.75" customHeight="1">
      <c r="A281" s="444">
        <f t="shared" si="21"/>
        <v>0</v>
      </c>
      <c r="B281" s="445">
        <f t="shared" si="19"/>
        <v>0</v>
      </c>
      <c r="C281" s="446">
        <f>IF(($P$9-SUM($C$9:C280))&gt;0,$AA$9,0)</f>
        <v>0</v>
      </c>
      <c r="D281" s="447">
        <f>IF(($P$10-SUM($D$9:D280))&gt;0,$AA$10,0)</f>
        <v>0</v>
      </c>
      <c r="E281" s="448">
        <f>ROUND(((P$9-SUM(C$9:C280))*G$2/100)/12,0)+ROUND(((P$10-SUM(D$9:D280))*(G$2-P$15)/100)/12,0)</f>
        <v>0</v>
      </c>
      <c r="F281" s="449">
        <f t="shared" si="18"/>
        <v>0</v>
      </c>
      <c r="G281" s="1466"/>
      <c r="H281" s="1467"/>
      <c r="I281" s="450"/>
      <c r="J281" s="450"/>
      <c r="K281" s="450"/>
      <c r="L281" s="450"/>
      <c r="M281" s="451">
        <f t="shared" si="20"/>
        <v>0</v>
      </c>
      <c r="N281" s="457"/>
      <c r="X281" s="417"/>
      <c r="Y281" s="417"/>
      <c r="Z281" s="417"/>
      <c r="AA281" s="418"/>
    </row>
    <row r="282" spans="1:27" s="419" customFormat="1" ht="18.75" customHeight="1">
      <c r="A282" s="444">
        <f t="shared" si="21"/>
        <v>0</v>
      </c>
      <c r="B282" s="445">
        <f t="shared" si="19"/>
        <v>0</v>
      </c>
      <c r="C282" s="446">
        <f>IF(($P$9-SUM($C$9:C281))&gt;0,$AA$9,0)</f>
        <v>0</v>
      </c>
      <c r="D282" s="447">
        <f>IF(($P$10-SUM($D$9:D281))&gt;0,$AA$10,0)</f>
        <v>0</v>
      </c>
      <c r="E282" s="448">
        <f>ROUND(((P$9-SUM(C$9:C281))*G$2/100)/12,0)+ROUND(((P$10-SUM(D$9:D281))*(G$2-P$15)/100)/12,0)</f>
        <v>0</v>
      </c>
      <c r="F282" s="449">
        <f t="shared" si="18"/>
        <v>0</v>
      </c>
      <c r="G282" s="459" t="s">
        <v>589</v>
      </c>
      <c r="H282" s="494">
        <f>IF(P$13&gt;1,"未定",SUM(F273:F284))</f>
        <v>0</v>
      </c>
      <c r="I282" s="450"/>
      <c r="J282" s="450"/>
      <c r="K282" s="450"/>
      <c r="L282" s="450"/>
      <c r="M282" s="451">
        <f t="shared" si="20"/>
        <v>0</v>
      </c>
      <c r="N282" s="457"/>
      <c r="X282" s="417"/>
      <c r="Y282" s="417"/>
      <c r="Z282" s="417"/>
      <c r="AA282" s="418"/>
    </row>
    <row r="283" spans="1:27" s="419" customFormat="1" ht="18.75" customHeight="1">
      <c r="A283" s="444">
        <f t="shared" si="21"/>
        <v>0</v>
      </c>
      <c r="B283" s="445">
        <f t="shared" si="19"/>
        <v>0</v>
      </c>
      <c r="C283" s="446">
        <f>IF(($P$9-SUM($C$9:C282))&gt;0,$AA$9,0)</f>
        <v>0</v>
      </c>
      <c r="D283" s="447">
        <f>IF(($P$10-SUM($D$9:D282))&gt;0,$AA$10,0)</f>
        <v>0</v>
      </c>
      <c r="E283" s="448">
        <f>ROUND(((P$9-SUM(C$9:C282))*G$2/100)/12,0)+ROUND(((P$10-SUM(D$9:D282))*(G$2-P$15)/100)/12,0)</f>
        <v>0</v>
      </c>
      <c r="F283" s="449">
        <f t="shared" si="18"/>
        <v>0</v>
      </c>
      <c r="G283" s="461" t="s">
        <v>616</v>
      </c>
      <c r="H283" s="462">
        <f>SUM(B273:B284)</f>
        <v>0</v>
      </c>
      <c r="I283" s="450"/>
      <c r="J283" s="450"/>
      <c r="K283" s="450"/>
      <c r="L283" s="450"/>
      <c r="M283" s="451">
        <f t="shared" si="20"/>
        <v>0</v>
      </c>
      <c r="N283" s="457"/>
      <c r="X283" s="417"/>
      <c r="Y283" s="417"/>
      <c r="Z283" s="417"/>
      <c r="AA283" s="418"/>
    </row>
    <row r="284" spans="1:27" s="419" customFormat="1" ht="18.75" customHeight="1">
      <c r="A284" s="465">
        <f t="shared" si="21"/>
        <v>0</v>
      </c>
      <c r="B284" s="466">
        <f t="shared" si="19"/>
        <v>0</v>
      </c>
      <c r="C284" s="467">
        <f>IF(($P$9-SUM($C$9:C283))&gt;0,$AA$9,0)</f>
        <v>0</v>
      </c>
      <c r="D284" s="468">
        <f>IF(($P$10-SUM($D$9:D283))&gt;0,$AA$10,0)</f>
        <v>0</v>
      </c>
      <c r="E284" s="469">
        <f>ROUND(((P$9-SUM(C$9:C283))*G$2/100)/12,0)+ROUND(((P$10-SUM(D$9:D283))*(G$2-P$15)/100)/12,0)</f>
        <v>0</v>
      </c>
      <c r="F284" s="470">
        <f t="shared" si="18"/>
        <v>0</v>
      </c>
      <c r="G284" s="471" t="s">
        <v>623</v>
      </c>
      <c r="H284" s="472">
        <f>IF(P$13&gt;1,"未定",SUM(E273:E284))</f>
        <v>0</v>
      </c>
      <c r="I284" s="473"/>
      <c r="J284" s="473"/>
      <c r="K284" s="473"/>
      <c r="L284" s="473"/>
      <c r="M284" s="474">
        <f t="shared" si="20"/>
        <v>0</v>
      </c>
      <c r="N284" s="457"/>
      <c r="X284" s="417"/>
      <c r="Y284" s="417"/>
      <c r="Z284" s="417"/>
      <c r="AA284" s="418"/>
    </row>
    <row r="285" spans="1:27" s="419" customFormat="1" ht="18.75" customHeight="1">
      <c r="A285" s="432">
        <f t="shared" si="21"/>
        <v>0</v>
      </c>
      <c r="B285" s="433">
        <f t="shared" si="19"/>
        <v>0</v>
      </c>
      <c r="C285" s="434">
        <f>IF(($P$9-SUM($C$9:C284))&gt;0,$AA$9,0)</f>
        <v>0</v>
      </c>
      <c r="D285" s="435">
        <f>IF(($P$10-SUM($D$9:D284))&gt;0,$AA$10,0)</f>
        <v>0</v>
      </c>
      <c r="E285" s="479">
        <f>ROUND(((P$9-SUM(C$9:C284))*G$2/100)/12,0)+ROUND(((P$10-SUM(D$9:D284))*(G$2-P$15)/100)/12,0)</f>
        <v>0</v>
      </c>
      <c r="F285" s="437">
        <f t="shared" si="18"/>
        <v>0</v>
      </c>
      <c r="G285" s="1464" t="s">
        <v>654</v>
      </c>
      <c r="H285" s="1465"/>
      <c r="I285" s="438"/>
      <c r="J285" s="438"/>
      <c r="K285" s="438"/>
      <c r="L285" s="438"/>
      <c r="M285" s="440">
        <f t="shared" si="20"/>
        <v>0</v>
      </c>
      <c r="N285" s="457"/>
      <c r="X285" s="417"/>
      <c r="Y285" s="417"/>
      <c r="Z285" s="417"/>
      <c r="AA285" s="418"/>
    </row>
    <row r="286" spans="1:27" s="419" customFormat="1" ht="18.75" customHeight="1">
      <c r="A286" s="444">
        <f t="shared" si="21"/>
        <v>0</v>
      </c>
      <c r="B286" s="445">
        <f t="shared" si="19"/>
        <v>0</v>
      </c>
      <c r="C286" s="446">
        <f>IF(($P$9-SUM($C$9:C285))&gt;0,$AA$9,0)</f>
        <v>0</v>
      </c>
      <c r="D286" s="447">
        <f>IF(($P$10-SUM($D$9:D285))&gt;0,$AA$10,0)</f>
        <v>0</v>
      </c>
      <c r="E286" s="448">
        <f>ROUND(((P$9-SUM(C$9:C285))*G$2/100)/12,0)+ROUND(((P$10-SUM(D$9:D285))*(G$2-P$15)/100)/12,0)</f>
        <v>0</v>
      </c>
      <c r="F286" s="449">
        <f t="shared" si="18"/>
        <v>0</v>
      </c>
      <c r="G286" s="1466"/>
      <c r="H286" s="1467"/>
      <c r="I286" s="450"/>
      <c r="J286" s="450"/>
      <c r="K286" s="450"/>
      <c r="L286" s="450"/>
      <c r="M286" s="451">
        <f t="shared" si="20"/>
        <v>0</v>
      </c>
      <c r="N286" s="457"/>
      <c r="X286" s="417"/>
      <c r="Y286" s="417"/>
      <c r="Z286" s="417"/>
      <c r="AA286" s="418"/>
    </row>
    <row r="287" spans="1:27" s="419" customFormat="1" ht="18.75" customHeight="1">
      <c r="A287" s="444">
        <f t="shared" si="21"/>
        <v>0</v>
      </c>
      <c r="B287" s="445">
        <f t="shared" si="19"/>
        <v>0</v>
      </c>
      <c r="C287" s="446">
        <f>IF(($P$9-SUM($C$9:C286))&gt;0,$AA$9,0)</f>
        <v>0</v>
      </c>
      <c r="D287" s="447">
        <f>IF(($P$10-SUM($D$9:D286))&gt;0,$AA$10,0)</f>
        <v>0</v>
      </c>
      <c r="E287" s="448">
        <f>ROUND(((P$9-SUM(C$9:C286))*G$2/100)/12,0)+ROUND(((P$10-SUM(D$9:D286))*(G$2-P$15)/100)/12,0)</f>
        <v>0</v>
      </c>
      <c r="F287" s="449">
        <f t="shared" si="18"/>
        <v>0</v>
      </c>
      <c r="G287" s="1466"/>
      <c r="H287" s="1467"/>
      <c r="I287" s="450"/>
      <c r="J287" s="450"/>
      <c r="K287" s="450"/>
      <c r="L287" s="450"/>
      <c r="M287" s="451">
        <f t="shared" si="20"/>
        <v>0</v>
      </c>
      <c r="N287" s="457"/>
      <c r="X287" s="417"/>
      <c r="Y287" s="417"/>
      <c r="Z287" s="417"/>
      <c r="AA287" s="418"/>
    </row>
    <row r="288" spans="1:27" s="419" customFormat="1" ht="18.75" customHeight="1">
      <c r="A288" s="444">
        <f t="shared" si="21"/>
        <v>0</v>
      </c>
      <c r="B288" s="445">
        <f t="shared" si="19"/>
        <v>0</v>
      </c>
      <c r="C288" s="446">
        <f>IF(($P$9-SUM($C$9:C287))&gt;0,$AA$9,0)</f>
        <v>0</v>
      </c>
      <c r="D288" s="447">
        <f>IF(($P$10-SUM($D$9:D287))&gt;0,$AA$10,0)</f>
        <v>0</v>
      </c>
      <c r="E288" s="448">
        <f>ROUND(((P$9-SUM(C$9:C287))*G$2/100)/12,0)+ROUND(((P$10-SUM(D$9:D287))*(G$2-P$15)/100)/12,0)</f>
        <v>0</v>
      </c>
      <c r="F288" s="449">
        <f t="shared" si="18"/>
        <v>0</v>
      </c>
      <c r="G288" s="1466"/>
      <c r="H288" s="1467"/>
      <c r="I288" s="450"/>
      <c r="J288" s="450"/>
      <c r="K288" s="450"/>
      <c r="L288" s="450"/>
      <c r="M288" s="451">
        <f t="shared" si="20"/>
        <v>0</v>
      </c>
      <c r="N288" s="457"/>
      <c r="X288" s="417"/>
      <c r="Y288" s="417"/>
      <c r="Z288" s="417"/>
      <c r="AA288" s="418"/>
    </row>
    <row r="289" spans="1:27" s="419" customFormat="1" ht="18.75" customHeight="1">
      <c r="A289" s="444">
        <f t="shared" si="21"/>
        <v>0</v>
      </c>
      <c r="B289" s="445">
        <f t="shared" si="19"/>
        <v>0</v>
      </c>
      <c r="C289" s="446">
        <f>IF(($P$9-SUM($C$9:C288))&gt;0,$AA$9,0)</f>
        <v>0</v>
      </c>
      <c r="D289" s="447">
        <f>IF(($P$10-SUM($D$9:D288))&gt;0,$AA$10,0)</f>
        <v>0</v>
      </c>
      <c r="E289" s="448">
        <f>ROUND(((P$9-SUM(C$9:C288))*G$2/100)/12,0)+ROUND(((P$10-SUM(D$9:D288))*(G$2-P$15)/100)/12,0)</f>
        <v>0</v>
      </c>
      <c r="F289" s="449">
        <f t="shared" si="18"/>
        <v>0</v>
      </c>
      <c r="G289" s="1466"/>
      <c r="H289" s="1467"/>
      <c r="I289" s="450"/>
      <c r="J289" s="450"/>
      <c r="K289" s="450"/>
      <c r="L289" s="450"/>
      <c r="M289" s="451">
        <f t="shared" si="20"/>
        <v>0</v>
      </c>
      <c r="N289" s="457"/>
      <c r="X289" s="417"/>
      <c r="Y289" s="417"/>
      <c r="Z289" s="417"/>
      <c r="AA289" s="418"/>
    </row>
    <row r="290" spans="1:27" s="419" customFormat="1" ht="18.75" customHeight="1">
      <c r="A290" s="444">
        <f t="shared" si="21"/>
        <v>0</v>
      </c>
      <c r="B290" s="445">
        <f t="shared" si="19"/>
        <v>0</v>
      </c>
      <c r="C290" s="446">
        <f>IF(($P$9-SUM($C$9:C289))&gt;0,$AA$9,0)</f>
        <v>0</v>
      </c>
      <c r="D290" s="447">
        <f>IF(($P$10-SUM($D$9:D289))&gt;0,$AA$10,0)</f>
        <v>0</v>
      </c>
      <c r="E290" s="448">
        <f>ROUND(((P$9-SUM(C$9:C289))*G$2/100)/12,0)+ROUND(((P$10-SUM(D$9:D289))*(G$2-P$15)/100)/12,0)</f>
        <v>0</v>
      </c>
      <c r="F290" s="449">
        <f t="shared" si="18"/>
        <v>0</v>
      </c>
      <c r="G290" s="1466"/>
      <c r="H290" s="1467"/>
      <c r="I290" s="450"/>
      <c r="J290" s="450"/>
      <c r="K290" s="450"/>
      <c r="L290" s="450"/>
      <c r="M290" s="451">
        <f t="shared" si="20"/>
        <v>0</v>
      </c>
      <c r="N290" s="457"/>
      <c r="X290" s="417"/>
      <c r="Y290" s="417"/>
      <c r="Z290" s="417"/>
      <c r="AA290" s="418"/>
    </row>
    <row r="291" spans="1:27" s="419" customFormat="1" ht="18.75" customHeight="1">
      <c r="A291" s="444">
        <f t="shared" si="21"/>
        <v>0</v>
      </c>
      <c r="B291" s="445">
        <f t="shared" si="19"/>
        <v>0</v>
      </c>
      <c r="C291" s="446">
        <f>IF(($P$9-SUM($C$9:C290))&gt;0,$AA$9,0)</f>
        <v>0</v>
      </c>
      <c r="D291" s="447">
        <f>IF(($P$10-SUM($D$9:D290))&gt;0,$AA$10,0)</f>
        <v>0</v>
      </c>
      <c r="E291" s="448">
        <f>ROUND(((P$9-SUM(C$9:C290))*G$2/100)/12,0)+ROUND(((P$10-SUM(D$9:D290))*(G$2-P$15)/100)/12,0)</f>
        <v>0</v>
      </c>
      <c r="F291" s="449">
        <f t="shared" si="18"/>
        <v>0</v>
      </c>
      <c r="G291" s="1466"/>
      <c r="H291" s="1467"/>
      <c r="I291" s="450"/>
      <c r="J291" s="450"/>
      <c r="K291" s="450"/>
      <c r="L291" s="450"/>
      <c r="M291" s="451">
        <f t="shared" si="20"/>
        <v>0</v>
      </c>
      <c r="N291" s="457"/>
      <c r="X291" s="417"/>
      <c r="Y291" s="417"/>
      <c r="Z291" s="417"/>
      <c r="AA291" s="418"/>
    </row>
    <row r="292" spans="1:27" s="419" customFormat="1" ht="18.75" customHeight="1">
      <c r="A292" s="444">
        <f t="shared" si="21"/>
        <v>0</v>
      </c>
      <c r="B292" s="445">
        <f t="shared" si="19"/>
        <v>0</v>
      </c>
      <c r="C292" s="446">
        <f>IF(($P$9-SUM($C$9:C291))&gt;0,$AA$9,0)</f>
        <v>0</v>
      </c>
      <c r="D292" s="447">
        <f>IF(($P$10-SUM($D$9:D291))&gt;0,$AA$10,0)</f>
        <v>0</v>
      </c>
      <c r="E292" s="448">
        <f>ROUND(((P$9-SUM(C$9:C291))*G$2/100)/12,0)+ROUND(((P$10-SUM(D$9:D291))*(G$2-P$15)/100)/12,0)</f>
        <v>0</v>
      </c>
      <c r="F292" s="449">
        <f t="shared" si="18"/>
        <v>0</v>
      </c>
      <c r="G292" s="1466"/>
      <c r="H292" s="1467"/>
      <c r="I292" s="450"/>
      <c r="J292" s="450"/>
      <c r="K292" s="450"/>
      <c r="L292" s="450"/>
      <c r="M292" s="451">
        <f t="shared" si="20"/>
        <v>0</v>
      </c>
      <c r="N292" s="457"/>
      <c r="X292" s="417"/>
      <c r="Y292" s="417"/>
      <c r="Z292" s="417"/>
      <c r="AA292" s="418"/>
    </row>
    <row r="293" spans="1:27" s="419" customFormat="1" ht="18.75" customHeight="1">
      <c r="A293" s="444">
        <f t="shared" si="21"/>
        <v>0</v>
      </c>
      <c r="B293" s="445">
        <f t="shared" si="19"/>
        <v>0</v>
      </c>
      <c r="C293" s="446">
        <f>IF(($P$9-SUM($C$9:C292))&gt;0,$AA$9,0)</f>
        <v>0</v>
      </c>
      <c r="D293" s="447">
        <f>IF(($P$10-SUM($D$9:D292))&gt;0,$AA$10,0)</f>
        <v>0</v>
      </c>
      <c r="E293" s="448">
        <f>ROUND(((P$9-SUM(C$9:C292))*G$2/100)/12,0)+ROUND(((P$10-SUM(D$9:D292))*(G$2-P$15)/100)/12,0)</f>
        <v>0</v>
      </c>
      <c r="F293" s="449">
        <f t="shared" si="18"/>
        <v>0</v>
      </c>
      <c r="G293" s="1466"/>
      <c r="H293" s="1467"/>
      <c r="I293" s="450"/>
      <c r="J293" s="450"/>
      <c r="K293" s="450"/>
      <c r="L293" s="450"/>
      <c r="M293" s="451">
        <f t="shared" si="20"/>
        <v>0</v>
      </c>
      <c r="N293" s="457"/>
      <c r="X293" s="417"/>
      <c r="Y293" s="417"/>
      <c r="Z293" s="417"/>
      <c r="AA293" s="418"/>
    </row>
    <row r="294" spans="1:27" s="419" customFormat="1" ht="18.75" customHeight="1">
      <c r="A294" s="444">
        <f t="shared" si="21"/>
        <v>0</v>
      </c>
      <c r="B294" s="445">
        <f t="shared" si="19"/>
        <v>0</v>
      </c>
      <c r="C294" s="446">
        <f>IF(($P$9-SUM($C$9:C293))&gt;0,$AA$9,0)</f>
        <v>0</v>
      </c>
      <c r="D294" s="447">
        <f>IF(($P$10-SUM($D$9:D293))&gt;0,$AA$10,0)</f>
        <v>0</v>
      </c>
      <c r="E294" s="448">
        <f>ROUND(((P$9-SUM(C$9:C293))*G$2/100)/12,0)+ROUND(((P$10-SUM(D$9:D293))*(G$2-P$15)/100)/12,0)</f>
        <v>0</v>
      </c>
      <c r="F294" s="449">
        <f t="shared" si="18"/>
        <v>0</v>
      </c>
      <c r="G294" s="459" t="s">
        <v>589</v>
      </c>
      <c r="H294" s="494">
        <f>IF(P$13&gt;1,"未定",SUM(F285:F296))</f>
        <v>0</v>
      </c>
      <c r="I294" s="450"/>
      <c r="J294" s="450"/>
      <c r="K294" s="450"/>
      <c r="L294" s="450"/>
      <c r="M294" s="451">
        <f t="shared" si="20"/>
        <v>0</v>
      </c>
      <c r="N294" s="457"/>
      <c r="X294" s="417"/>
      <c r="Y294" s="417"/>
      <c r="Z294" s="417"/>
      <c r="AA294" s="418"/>
    </row>
    <row r="295" spans="1:27" s="419" customFormat="1" ht="18.75" customHeight="1">
      <c r="A295" s="444">
        <f t="shared" si="21"/>
        <v>0</v>
      </c>
      <c r="B295" s="445">
        <f t="shared" si="19"/>
        <v>0</v>
      </c>
      <c r="C295" s="446">
        <f>IF(($P$9-SUM($C$9:C294))&gt;0,$AA$9,0)</f>
        <v>0</v>
      </c>
      <c r="D295" s="447">
        <f>IF(($P$10-SUM($D$9:D294))&gt;0,$AA$10,0)</f>
        <v>0</v>
      </c>
      <c r="E295" s="448">
        <f>ROUND(((P$9-SUM(C$9:C294))*G$2/100)/12,0)+ROUND(((P$10-SUM(D$9:D294))*(G$2-P$15)/100)/12,0)</f>
        <v>0</v>
      </c>
      <c r="F295" s="449">
        <f t="shared" si="18"/>
        <v>0</v>
      </c>
      <c r="G295" s="461" t="s">
        <v>616</v>
      </c>
      <c r="H295" s="462">
        <f>SUM(B285:B296)</f>
        <v>0</v>
      </c>
      <c r="I295" s="450"/>
      <c r="J295" s="450"/>
      <c r="K295" s="450"/>
      <c r="L295" s="450"/>
      <c r="M295" s="451">
        <f t="shared" si="20"/>
        <v>0</v>
      </c>
      <c r="N295" s="457"/>
      <c r="X295" s="417"/>
      <c r="Y295" s="417"/>
      <c r="Z295" s="417"/>
      <c r="AA295" s="418"/>
    </row>
    <row r="296" spans="1:27" s="419" customFormat="1" ht="18.75" customHeight="1">
      <c r="A296" s="465">
        <f t="shared" si="21"/>
        <v>0</v>
      </c>
      <c r="B296" s="466">
        <f t="shared" si="19"/>
        <v>0</v>
      </c>
      <c r="C296" s="467">
        <f>IF(($P$9-SUM($C$9:C295))&gt;0,$AA$9,0)</f>
        <v>0</v>
      </c>
      <c r="D296" s="468">
        <f>IF(($P$10-SUM($D$9:D295))&gt;0,$AA$10,0)</f>
        <v>0</v>
      </c>
      <c r="E296" s="469">
        <f>ROUND(((P$9-SUM(C$9:C295))*G$2/100)/12,0)+ROUND(((P$10-SUM(D$9:D295))*(G$2-P$15)/100)/12,0)</f>
        <v>0</v>
      </c>
      <c r="F296" s="470">
        <f t="shared" si="18"/>
        <v>0</v>
      </c>
      <c r="G296" s="471" t="s">
        <v>623</v>
      </c>
      <c r="H296" s="472">
        <f>IF(P$13&gt;1,"未定",SUM(E285:E296))</f>
        <v>0</v>
      </c>
      <c r="I296" s="473"/>
      <c r="J296" s="473"/>
      <c r="K296" s="473"/>
      <c r="L296" s="473"/>
      <c r="M296" s="474">
        <f t="shared" si="20"/>
        <v>0</v>
      </c>
      <c r="N296" s="457"/>
      <c r="X296" s="417"/>
      <c r="Y296" s="417"/>
      <c r="Z296" s="417"/>
      <c r="AA296" s="418"/>
    </row>
    <row r="297" spans="1:27" s="419" customFormat="1" ht="18.75" customHeight="1">
      <c r="A297" s="432">
        <f t="shared" si="21"/>
        <v>0</v>
      </c>
      <c r="B297" s="433">
        <f t="shared" si="19"/>
        <v>0</v>
      </c>
      <c r="C297" s="434">
        <f>IF(($P$9-SUM($C$9:C296))&gt;0,$AA$9,0)</f>
        <v>0</v>
      </c>
      <c r="D297" s="435">
        <f>IF(($P$10-SUM($D$9:D296))&gt;0,$AA$10,0)</f>
        <v>0</v>
      </c>
      <c r="E297" s="479">
        <f>ROUND(((P$9-SUM(C$9:C296))*G$2/100)/12,0)+ROUND(((P$10-SUM(D$9:D296))*(G$2-P$15)/100)/12,0)</f>
        <v>0</v>
      </c>
      <c r="F297" s="437">
        <f t="shared" si="18"/>
        <v>0</v>
      </c>
      <c r="G297" s="1464" t="s">
        <v>655</v>
      </c>
      <c r="H297" s="1465"/>
      <c r="I297" s="438"/>
      <c r="J297" s="438"/>
      <c r="K297" s="438"/>
      <c r="L297" s="438"/>
      <c r="M297" s="440">
        <f t="shared" si="20"/>
        <v>0</v>
      </c>
      <c r="N297" s="457"/>
      <c r="X297" s="417"/>
      <c r="Y297" s="417"/>
      <c r="Z297" s="417"/>
      <c r="AA297" s="418"/>
    </row>
    <row r="298" spans="1:27" s="419" customFormat="1" ht="18.75" customHeight="1">
      <c r="A298" s="444">
        <f t="shared" si="21"/>
        <v>0</v>
      </c>
      <c r="B298" s="445">
        <f t="shared" si="19"/>
        <v>0</v>
      </c>
      <c r="C298" s="446">
        <f>IF(($P$9-SUM($C$9:C297))&gt;0,$AA$9,0)</f>
        <v>0</v>
      </c>
      <c r="D298" s="447">
        <f>IF(($P$10-SUM($D$9:D297))&gt;0,$AA$10,0)</f>
        <v>0</v>
      </c>
      <c r="E298" s="448">
        <f>ROUND(((P$9-SUM(C$9:C297))*G$2/100)/12,0)+ROUND(((P$10-SUM(D$9:D297))*(G$2-P$15)/100)/12,0)</f>
        <v>0</v>
      </c>
      <c r="F298" s="449">
        <f t="shared" si="18"/>
        <v>0</v>
      </c>
      <c r="G298" s="1466"/>
      <c r="H298" s="1467"/>
      <c r="I298" s="450"/>
      <c r="J298" s="450"/>
      <c r="K298" s="450"/>
      <c r="L298" s="450"/>
      <c r="M298" s="451">
        <f t="shared" si="20"/>
        <v>0</v>
      </c>
      <c r="N298" s="457"/>
      <c r="X298" s="417"/>
      <c r="Y298" s="417"/>
      <c r="Z298" s="417"/>
      <c r="AA298" s="418"/>
    </row>
    <row r="299" spans="1:27" s="419" customFormat="1" ht="18.75" customHeight="1">
      <c r="A299" s="444">
        <f t="shared" si="21"/>
        <v>0</v>
      </c>
      <c r="B299" s="445">
        <f t="shared" si="19"/>
        <v>0</v>
      </c>
      <c r="C299" s="446">
        <f>IF(($P$9-SUM($C$9:C298))&gt;0,$AA$9,0)</f>
        <v>0</v>
      </c>
      <c r="D299" s="447">
        <f>IF(($P$10-SUM($D$9:D298))&gt;0,$AA$10,0)</f>
        <v>0</v>
      </c>
      <c r="E299" s="448">
        <f>ROUND(((P$9-SUM(C$9:C298))*G$2/100)/12,0)+ROUND(((P$10-SUM(D$9:D298))*(G$2-P$15)/100)/12,0)</f>
        <v>0</v>
      </c>
      <c r="F299" s="449">
        <f t="shared" si="18"/>
        <v>0</v>
      </c>
      <c r="G299" s="1466"/>
      <c r="H299" s="1467"/>
      <c r="I299" s="450"/>
      <c r="J299" s="450"/>
      <c r="K299" s="450"/>
      <c r="L299" s="450"/>
      <c r="M299" s="451">
        <f t="shared" si="20"/>
        <v>0</v>
      </c>
      <c r="N299" s="457"/>
      <c r="X299" s="417"/>
      <c r="Y299" s="417"/>
      <c r="Z299" s="417"/>
      <c r="AA299" s="418"/>
    </row>
    <row r="300" spans="1:27" s="419" customFormat="1" ht="18.75" customHeight="1">
      <c r="A300" s="444">
        <f t="shared" si="21"/>
        <v>0</v>
      </c>
      <c r="B300" s="445">
        <f t="shared" si="19"/>
        <v>0</v>
      </c>
      <c r="C300" s="446">
        <f>IF(($P$9-SUM($C$9:C299))&gt;0,$AA$9,0)</f>
        <v>0</v>
      </c>
      <c r="D300" s="447">
        <f>IF(($P$10-SUM($D$9:D299))&gt;0,$AA$10,0)</f>
        <v>0</v>
      </c>
      <c r="E300" s="448">
        <f>ROUND(((P$9-SUM(C$9:C299))*G$2/100)/12,0)+ROUND(((P$10-SUM(D$9:D299))*(G$2-P$15)/100)/12,0)</f>
        <v>0</v>
      </c>
      <c r="F300" s="449">
        <f t="shared" si="18"/>
        <v>0</v>
      </c>
      <c r="G300" s="1466"/>
      <c r="H300" s="1467"/>
      <c r="I300" s="450"/>
      <c r="J300" s="450"/>
      <c r="K300" s="450"/>
      <c r="L300" s="450"/>
      <c r="M300" s="451">
        <f t="shared" si="20"/>
        <v>0</v>
      </c>
      <c r="N300" s="457"/>
      <c r="X300" s="417"/>
      <c r="Y300" s="417"/>
      <c r="Z300" s="417"/>
      <c r="AA300" s="418"/>
    </row>
    <row r="301" spans="1:27" s="419" customFormat="1" ht="18.75" customHeight="1">
      <c r="A301" s="444">
        <f t="shared" si="21"/>
        <v>0</v>
      </c>
      <c r="B301" s="445">
        <f t="shared" si="19"/>
        <v>0</v>
      </c>
      <c r="C301" s="446">
        <f>IF(($P$9-SUM($C$9:C300))&gt;0,$AA$9,0)</f>
        <v>0</v>
      </c>
      <c r="D301" s="447">
        <f>IF(($P$10-SUM($D$9:D300))&gt;0,$AA$10,0)</f>
        <v>0</v>
      </c>
      <c r="E301" s="448">
        <f>ROUND(((P$9-SUM(C$9:C300))*G$2/100)/12,0)+ROUND(((P$10-SUM(D$9:D300))*(G$2-P$15)/100)/12,0)</f>
        <v>0</v>
      </c>
      <c r="F301" s="449">
        <f t="shared" si="18"/>
        <v>0</v>
      </c>
      <c r="G301" s="1466"/>
      <c r="H301" s="1467"/>
      <c r="I301" s="450"/>
      <c r="J301" s="450"/>
      <c r="K301" s="450"/>
      <c r="L301" s="450"/>
      <c r="M301" s="451">
        <f t="shared" si="20"/>
        <v>0</v>
      </c>
      <c r="N301" s="457"/>
      <c r="X301" s="417"/>
      <c r="Y301" s="417"/>
      <c r="Z301" s="417"/>
      <c r="AA301" s="418"/>
    </row>
    <row r="302" spans="1:27" s="419" customFormat="1" ht="18.75" customHeight="1">
      <c r="A302" s="444">
        <f t="shared" si="21"/>
        <v>0</v>
      </c>
      <c r="B302" s="445">
        <f t="shared" si="19"/>
        <v>0</v>
      </c>
      <c r="C302" s="446">
        <f>IF(($P$9-SUM($C$9:C301))&gt;0,$AA$9,0)</f>
        <v>0</v>
      </c>
      <c r="D302" s="447">
        <f>IF(($P$10-SUM($D$9:D301))&gt;0,$AA$10,0)</f>
        <v>0</v>
      </c>
      <c r="E302" s="448">
        <f>ROUND(((P$9-SUM(C$9:C301))*G$2/100)/12,0)+ROUND(((P$10-SUM(D$9:D301))*(G$2-P$15)/100)/12,0)</f>
        <v>0</v>
      </c>
      <c r="F302" s="449">
        <f t="shared" si="18"/>
        <v>0</v>
      </c>
      <c r="G302" s="1466"/>
      <c r="H302" s="1467"/>
      <c r="I302" s="450"/>
      <c r="J302" s="450"/>
      <c r="K302" s="450"/>
      <c r="L302" s="450"/>
      <c r="M302" s="451">
        <f t="shared" si="20"/>
        <v>0</v>
      </c>
      <c r="N302" s="457"/>
      <c r="X302" s="417"/>
      <c r="Y302" s="417"/>
      <c r="Z302" s="417"/>
      <c r="AA302" s="418"/>
    </row>
    <row r="303" spans="1:27" s="419" customFormat="1" ht="18.75" customHeight="1">
      <c r="A303" s="444">
        <f t="shared" si="21"/>
        <v>0</v>
      </c>
      <c r="B303" s="445">
        <f t="shared" si="19"/>
        <v>0</v>
      </c>
      <c r="C303" s="446">
        <f>IF(($P$9-SUM($C$9:C302))&gt;0,$AA$9,0)</f>
        <v>0</v>
      </c>
      <c r="D303" s="447">
        <f>IF(($P$10-SUM($D$9:D302))&gt;0,$AA$10,0)</f>
        <v>0</v>
      </c>
      <c r="E303" s="448">
        <f>ROUND(((P$9-SUM(C$9:C302))*G$2/100)/12,0)+ROUND(((P$10-SUM(D$9:D302))*(G$2-P$15)/100)/12,0)</f>
        <v>0</v>
      </c>
      <c r="F303" s="449">
        <f t="shared" si="18"/>
        <v>0</v>
      </c>
      <c r="G303" s="1466"/>
      <c r="H303" s="1467"/>
      <c r="I303" s="450"/>
      <c r="J303" s="450"/>
      <c r="K303" s="450"/>
      <c r="L303" s="450"/>
      <c r="M303" s="451">
        <f t="shared" si="20"/>
        <v>0</v>
      </c>
      <c r="N303" s="457"/>
      <c r="X303" s="417"/>
      <c r="Y303" s="417"/>
      <c r="Z303" s="417"/>
      <c r="AA303" s="418"/>
    </row>
    <row r="304" spans="1:27" s="419" customFormat="1" ht="18.75" customHeight="1">
      <c r="A304" s="444">
        <f t="shared" si="21"/>
        <v>0</v>
      </c>
      <c r="B304" s="445">
        <f t="shared" si="19"/>
        <v>0</v>
      </c>
      <c r="C304" s="446">
        <f>IF(($P$9-SUM($C$9:C303))&gt;0,$AA$9,0)</f>
        <v>0</v>
      </c>
      <c r="D304" s="447">
        <f>IF(($P$10-SUM($D$9:D303))&gt;0,$AA$10,0)</f>
        <v>0</v>
      </c>
      <c r="E304" s="448">
        <f>ROUND(((P$9-SUM(C$9:C303))*G$2/100)/12,0)+ROUND(((P$10-SUM(D$9:D303))*(G$2-P$15)/100)/12,0)</f>
        <v>0</v>
      </c>
      <c r="F304" s="449">
        <f t="shared" si="18"/>
        <v>0</v>
      </c>
      <c r="G304" s="1466"/>
      <c r="H304" s="1467"/>
      <c r="I304" s="450"/>
      <c r="J304" s="450"/>
      <c r="K304" s="450"/>
      <c r="L304" s="450"/>
      <c r="M304" s="451">
        <f t="shared" si="20"/>
        <v>0</v>
      </c>
      <c r="N304" s="457"/>
      <c r="X304" s="417"/>
      <c r="Y304" s="417"/>
      <c r="Z304" s="417"/>
      <c r="AA304" s="418"/>
    </row>
    <row r="305" spans="1:27" s="419" customFormat="1" ht="18.75" customHeight="1">
      <c r="A305" s="444">
        <f t="shared" si="21"/>
        <v>0</v>
      </c>
      <c r="B305" s="445">
        <f t="shared" si="19"/>
        <v>0</v>
      </c>
      <c r="C305" s="446">
        <f>IF(($P$9-SUM($C$9:C304))&gt;0,$AA$9,0)</f>
        <v>0</v>
      </c>
      <c r="D305" s="447">
        <f>IF(($P$10-SUM($D$9:D304))&gt;0,$AA$10,0)</f>
        <v>0</v>
      </c>
      <c r="E305" s="448">
        <f>ROUND(((P$9-SUM(C$9:C304))*G$2/100)/12,0)+ROUND(((P$10-SUM(D$9:D304))*(G$2-P$15)/100)/12,0)</f>
        <v>0</v>
      </c>
      <c r="F305" s="449">
        <f t="shared" si="18"/>
        <v>0</v>
      </c>
      <c r="G305" s="1466"/>
      <c r="H305" s="1467"/>
      <c r="I305" s="450"/>
      <c r="J305" s="450"/>
      <c r="K305" s="450"/>
      <c r="L305" s="450"/>
      <c r="M305" s="451">
        <f t="shared" si="20"/>
        <v>0</v>
      </c>
      <c r="N305" s="457"/>
      <c r="X305" s="417"/>
      <c r="Y305" s="417"/>
      <c r="Z305" s="417"/>
      <c r="AA305" s="418"/>
    </row>
    <row r="306" spans="1:27" s="419" customFormat="1" ht="18.75" customHeight="1">
      <c r="A306" s="444">
        <f t="shared" si="21"/>
        <v>0</v>
      </c>
      <c r="B306" s="445">
        <f t="shared" si="19"/>
        <v>0</v>
      </c>
      <c r="C306" s="446">
        <f>IF(($P$9-SUM($C$9:C305))&gt;0,$AA$9,0)</f>
        <v>0</v>
      </c>
      <c r="D306" s="447">
        <f>IF(($P$10-SUM($D$9:D305))&gt;0,$AA$10,0)</f>
        <v>0</v>
      </c>
      <c r="E306" s="448">
        <f>ROUND(((P$9-SUM(C$9:C305))*G$2/100)/12,0)+ROUND(((P$10-SUM(D$9:D305))*(G$2-P$15)/100)/12,0)</f>
        <v>0</v>
      </c>
      <c r="F306" s="449">
        <f t="shared" si="18"/>
        <v>0</v>
      </c>
      <c r="G306" s="459" t="s">
        <v>589</v>
      </c>
      <c r="H306" s="494">
        <f>IF(P$13&gt;1,"未定",SUM(F297:F308))</f>
        <v>0</v>
      </c>
      <c r="I306" s="450"/>
      <c r="J306" s="450"/>
      <c r="K306" s="450"/>
      <c r="L306" s="450"/>
      <c r="M306" s="451">
        <f t="shared" si="20"/>
        <v>0</v>
      </c>
      <c r="N306" s="457"/>
      <c r="X306" s="417"/>
      <c r="Y306" s="417"/>
      <c r="Z306" s="417"/>
      <c r="AA306" s="418"/>
    </row>
    <row r="307" spans="1:27" s="419" customFormat="1" ht="18.75" customHeight="1">
      <c r="A307" s="444">
        <f t="shared" si="21"/>
        <v>0</v>
      </c>
      <c r="B307" s="445">
        <f t="shared" si="19"/>
        <v>0</v>
      </c>
      <c r="C307" s="446">
        <f>IF(($P$9-SUM($C$9:C306))&gt;0,$AA$9,0)</f>
        <v>0</v>
      </c>
      <c r="D307" s="447">
        <f>IF(($P$10-SUM($D$9:D306))&gt;0,$AA$10,0)</f>
        <v>0</v>
      </c>
      <c r="E307" s="448">
        <f>ROUND(((P$9-SUM(C$9:C306))*G$2/100)/12,0)+ROUND(((P$10-SUM(D$9:D306))*(G$2-P$15)/100)/12,0)</f>
        <v>0</v>
      </c>
      <c r="F307" s="449">
        <f t="shared" si="18"/>
        <v>0</v>
      </c>
      <c r="G307" s="461" t="s">
        <v>616</v>
      </c>
      <c r="H307" s="462">
        <f>SUM(B297:B308)</f>
        <v>0</v>
      </c>
      <c r="I307" s="450"/>
      <c r="J307" s="450"/>
      <c r="K307" s="450"/>
      <c r="L307" s="450"/>
      <c r="M307" s="451">
        <f t="shared" si="20"/>
        <v>0</v>
      </c>
      <c r="N307" s="457"/>
      <c r="X307" s="417"/>
      <c r="Y307" s="417"/>
      <c r="Z307" s="417"/>
      <c r="AA307" s="418"/>
    </row>
    <row r="308" spans="1:27" s="419" customFormat="1" ht="18.75" customHeight="1">
      <c r="A308" s="465">
        <f t="shared" si="21"/>
        <v>0</v>
      </c>
      <c r="B308" s="466">
        <f t="shared" si="19"/>
        <v>0</v>
      </c>
      <c r="C308" s="467">
        <f>IF(($P$9-SUM($C$9:C307))&gt;0,$AA$9,0)</f>
        <v>0</v>
      </c>
      <c r="D308" s="468">
        <f>IF(($P$10-SUM($D$9:D307))&gt;0,$AA$10,0)</f>
        <v>0</v>
      </c>
      <c r="E308" s="469">
        <f>ROUND(((P$9-SUM(C$9:C307))*G$2/100)/12,0)+ROUND(((P$10-SUM(D$9:D307))*(G$2-P$15)/100)/12,0)</f>
        <v>0</v>
      </c>
      <c r="F308" s="470">
        <f t="shared" si="18"/>
        <v>0</v>
      </c>
      <c r="G308" s="471" t="s">
        <v>623</v>
      </c>
      <c r="H308" s="472">
        <f>IF(P$13&gt;1,"未定",SUM(E297:E308))</f>
        <v>0</v>
      </c>
      <c r="I308" s="473"/>
      <c r="J308" s="473"/>
      <c r="K308" s="473"/>
      <c r="L308" s="473"/>
      <c r="M308" s="474">
        <f t="shared" si="20"/>
        <v>0</v>
      </c>
      <c r="N308" s="457"/>
      <c r="X308" s="417"/>
      <c r="Y308" s="417"/>
      <c r="Z308" s="417"/>
      <c r="AA308" s="418"/>
    </row>
    <row r="309" spans="1:27" s="419" customFormat="1" ht="18.75" customHeight="1">
      <c r="A309" s="432">
        <f t="shared" si="21"/>
        <v>0</v>
      </c>
      <c r="B309" s="433">
        <f t="shared" si="19"/>
        <v>0</v>
      </c>
      <c r="C309" s="434">
        <f>IF(($P$9-SUM($C$9:C308))&gt;0,$AA$9,0)</f>
        <v>0</v>
      </c>
      <c r="D309" s="435">
        <f>IF(($P$10-SUM($D$9:D308))&gt;0,$AA$10,0)</f>
        <v>0</v>
      </c>
      <c r="E309" s="479">
        <f>ROUND(((P$9-SUM(C$9:C308))*G$2/100)/12,0)+ROUND(((P$10-SUM(D$9:D308))*(G$2-P$15)/100)/12,0)</f>
        <v>0</v>
      </c>
      <c r="F309" s="437">
        <f t="shared" si="18"/>
        <v>0</v>
      </c>
      <c r="G309" s="1464" t="s">
        <v>656</v>
      </c>
      <c r="H309" s="1465"/>
      <c r="I309" s="438"/>
      <c r="J309" s="438"/>
      <c r="K309" s="438"/>
      <c r="L309" s="438"/>
      <c r="M309" s="440">
        <f t="shared" si="20"/>
        <v>0</v>
      </c>
      <c r="N309" s="457"/>
      <c r="X309" s="417"/>
      <c r="Y309" s="417"/>
      <c r="Z309" s="417"/>
      <c r="AA309" s="418"/>
    </row>
    <row r="310" spans="1:27" s="419" customFormat="1" ht="18.75" customHeight="1">
      <c r="A310" s="444">
        <f t="shared" si="21"/>
        <v>0</v>
      </c>
      <c r="B310" s="445">
        <f t="shared" si="19"/>
        <v>0</v>
      </c>
      <c r="C310" s="446">
        <f>IF(($P$9-SUM($C$9:C309))&gt;0,$AA$9,0)</f>
        <v>0</v>
      </c>
      <c r="D310" s="447">
        <f>IF(($P$10-SUM($D$9:D309))&gt;0,$AA$10,0)</f>
        <v>0</v>
      </c>
      <c r="E310" s="448">
        <f>ROUND(((P$9-SUM(C$9:C309))*G$2/100)/12,0)+ROUND(((P$10-SUM(D$9:D309))*(G$2-P$15)/100)/12,0)</f>
        <v>0</v>
      </c>
      <c r="F310" s="449">
        <f t="shared" si="18"/>
        <v>0</v>
      </c>
      <c r="G310" s="1466"/>
      <c r="H310" s="1467"/>
      <c r="I310" s="450"/>
      <c r="J310" s="450"/>
      <c r="K310" s="450"/>
      <c r="L310" s="450"/>
      <c r="M310" s="451">
        <f t="shared" si="20"/>
        <v>0</v>
      </c>
      <c r="N310" s="457"/>
      <c r="X310" s="417"/>
      <c r="Y310" s="417"/>
      <c r="Z310" s="417"/>
      <c r="AA310" s="418"/>
    </row>
    <row r="311" spans="1:27" s="419" customFormat="1" ht="18.75" customHeight="1">
      <c r="A311" s="444">
        <f t="shared" si="21"/>
        <v>0</v>
      </c>
      <c r="B311" s="445">
        <f t="shared" si="19"/>
        <v>0</v>
      </c>
      <c r="C311" s="446">
        <f>IF(($P$9-SUM($C$9:C310))&gt;0,$AA$9,0)</f>
        <v>0</v>
      </c>
      <c r="D311" s="447">
        <f>IF(($P$10-SUM($D$9:D310))&gt;0,$AA$10,0)</f>
        <v>0</v>
      </c>
      <c r="E311" s="448">
        <f>ROUND(((P$9-SUM(C$9:C310))*G$2/100)/12,0)+ROUND(((P$10-SUM(D$9:D310))*(G$2-P$15)/100)/12,0)</f>
        <v>0</v>
      </c>
      <c r="F311" s="449">
        <f t="shared" si="18"/>
        <v>0</v>
      </c>
      <c r="G311" s="1466"/>
      <c r="H311" s="1467"/>
      <c r="I311" s="450"/>
      <c r="J311" s="450"/>
      <c r="K311" s="450"/>
      <c r="L311" s="450"/>
      <c r="M311" s="451">
        <f t="shared" si="20"/>
        <v>0</v>
      </c>
      <c r="N311" s="457"/>
      <c r="X311" s="417"/>
      <c r="Y311" s="417"/>
      <c r="Z311" s="417"/>
      <c r="AA311" s="418"/>
    </row>
    <row r="312" spans="1:27" s="419" customFormat="1" ht="18.75" customHeight="1">
      <c r="A312" s="444">
        <f t="shared" si="21"/>
        <v>0</v>
      </c>
      <c r="B312" s="445">
        <f t="shared" si="19"/>
        <v>0</v>
      </c>
      <c r="C312" s="446">
        <f>IF(($P$9-SUM($C$9:C311))&gt;0,$AA$9,0)</f>
        <v>0</v>
      </c>
      <c r="D312" s="447">
        <f>IF(($P$10-SUM($D$9:D311))&gt;0,$AA$10,0)</f>
        <v>0</v>
      </c>
      <c r="E312" s="448">
        <f>ROUND(((P$9-SUM(C$9:C311))*G$2/100)/12,0)+ROUND(((P$10-SUM(D$9:D311))*(G$2-P$15)/100)/12,0)</f>
        <v>0</v>
      </c>
      <c r="F312" s="449">
        <f t="shared" si="18"/>
        <v>0</v>
      </c>
      <c r="G312" s="1466"/>
      <c r="H312" s="1467"/>
      <c r="I312" s="450"/>
      <c r="J312" s="450"/>
      <c r="K312" s="450"/>
      <c r="L312" s="450"/>
      <c r="M312" s="451">
        <f t="shared" si="20"/>
        <v>0</v>
      </c>
      <c r="N312" s="457"/>
      <c r="X312" s="417"/>
      <c r="Y312" s="417"/>
      <c r="Z312" s="417"/>
      <c r="AA312" s="418"/>
    </row>
    <row r="313" spans="1:27" s="419" customFormat="1" ht="18.75" customHeight="1">
      <c r="A313" s="444">
        <f t="shared" si="21"/>
        <v>0</v>
      </c>
      <c r="B313" s="445">
        <f t="shared" si="19"/>
        <v>0</v>
      </c>
      <c r="C313" s="446">
        <f>IF(($P$9-SUM($C$9:C312))&gt;0,$AA$9,0)</f>
        <v>0</v>
      </c>
      <c r="D313" s="447">
        <f>IF(($P$10-SUM($D$9:D312))&gt;0,$AA$10,0)</f>
        <v>0</v>
      </c>
      <c r="E313" s="448">
        <f>ROUND(((P$9-SUM(C$9:C312))*G$2/100)/12,0)+ROUND(((P$10-SUM(D$9:D312))*(G$2-P$15)/100)/12,0)</f>
        <v>0</v>
      </c>
      <c r="F313" s="449">
        <f t="shared" si="18"/>
        <v>0</v>
      </c>
      <c r="G313" s="1466"/>
      <c r="H313" s="1467"/>
      <c r="I313" s="450"/>
      <c r="J313" s="450"/>
      <c r="K313" s="450"/>
      <c r="L313" s="450"/>
      <c r="M313" s="451">
        <f t="shared" si="20"/>
        <v>0</v>
      </c>
      <c r="N313" s="457"/>
      <c r="X313" s="417"/>
      <c r="Y313" s="417"/>
      <c r="Z313" s="417"/>
      <c r="AA313" s="418"/>
    </row>
    <row r="314" spans="1:27" s="419" customFormat="1" ht="18.75" customHeight="1">
      <c r="A314" s="444">
        <f t="shared" si="21"/>
        <v>0</v>
      </c>
      <c r="B314" s="445">
        <f t="shared" si="19"/>
        <v>0</v>
      </c>
      <c r="C314" s="446">
        <f>IF(($P$9-SUM($C$9:C313))&gt;0,$AA$9,0)</f>
        <v>0</v>
      </c>
      <c r="D314" s="447">
        <f>IF(($P$10-SUM($D$9:D313))&gt;0,$AA$10,0)</f>
        <v>0</v>
      </c>
      <c r="E314" s="448">
        <f>ROUND(((P$9-SUM(C$9:C313))*G$2/100)/12,0)+ROUND(((P$10-SUM(D$9:D313))*(G$2-P$15)/100)/12,0)</f>
        <v>0</v>
      </c>
      <c r="F314" s="449">
        <f t="shared" si="18"/>
        <v>0</v>
      </c>
      <c r="G314" s="1466"/>
      <c r="H314" s="1467"/>
      <c r="I314" s="450"/>
      <c r="J314" s="450"/>
      <c r="K314" s="450"/>
      <c r="L314" s="450"/>
      <c r="M314" s="451">
        <f t="shared" si="20"/>
        <v>0</v>
      </c>
      <c r="N314" s="457"/>
      <c r="X314" s="417"/>
      <c r="Y314" s="417"/>
      <c r="Z314" s="417"/>
      <c r="AA314" s="418"/>
    </row>
    <row r="315" spans="1:27" s="419" customFormat="1" ht="18.75" customHeight="1">
      <c r="A315" s="444">
        <f t="shared" si="21"/>
        <v>0</v>
      </c>
      <c r="B315" s="445">
        <f t="shared" si="19"/>
        <v>0</v>
      </c>
      <c r="C315" s="446">
        <f>IF(($P$9-SUM($C$9:C314))&gt;0,$AA$9,0)</f>
        <v>0</v>
      </c>
      <c r="D315" s="447">
        <f>IF(($P$10-SUM($D$9:D314))&gt;0,$AA$10,0)</f>
        <v>0</v>
      </c>
      <c r="E315" s="448">
        <f>ROUND(((P$9-SUM(C$9:C314))*G$2/100)/12,0)+ROUND(((P$10-SUM(D$9:D314))*(G$2-P$15)/100)/12,0)</f>
        <v>0</v>
      </c>
      <c r="F315" s="449">
        <f t="shared" si="18"/>
        <v>0</v>
      </c>
      <c r="G315" s="1466"/>
      <c r="H315" s="1467"/>
      <c r="I315" s="450"/>
      <c r="J315" s="450"/>
      <c r="K315" s="450"/>
      <c r="L315" s="450"/>
      <c r="M315" s="451">
        <f t="shared" si="20"/>
        <v>0</v>
      </c>
      <c r="N315" s="457"/>
      <c r="X315" s="417"/>
      <c r="Y315" s="417"/>
      <c r="Z315" s="417"/>
      <c r="AA315" s="418"/>
    </row>
    <row r="316" spans="1:27" s="419" customFormat="1" ht="18.75" customHeight="1">
      <c r="A316" s="444">
        <f t="shared" si="21"/>
        <v>0</v>
      </c>
      <c r="B316" s="445">
        <f t="shared" si="19"/>
        <v>0</v>
      </c>
      <c r="C316" s="446">
        <f>IF(($P$9-SUM($C$9:C315))&gt;0,$AA$9,0)</f>
        <v>0</v>
      </c>
      <c r="D316" s="447">
        <f>IF(($P$10-SUM($D$9:D315))&gt;0,$AA$10,0)</f>
        <v>0</v>
      </c>
      <c r="E316" s="448">
        <f>ROUND(((P$9-SUM(C$9:C315))*G$2/100)/12,0)+ROUND(((P$10-SUM(D$9:D315))*(G$2-P$15)/100)/12,0)</f>
        <v>0</v>
      </c>
      <c r="F316" s="449">
        <f t="shared" si="18"/>
        <v>0</v>
      </c>
      <c r="G316" s="1466"/>
      <c r="H316" s="1467"/>
      <c r="I316" s="450"/>
      <c r="J316" s="450"/>
      <c r="K316" s="450"/>
      <c r="L316" s="450"/>
      <c r="M316" s="451">
        <f t="shared" si="20"/>
        <v>0</v>
      </c>
      <c r="N316" s="457"/>
      <c r="X316" s="417"/>
      <c r="Y316" s="417"/>
      <c r="Z316" s="417"/>
      <c r="AA316" s="418"/>
    </row>
    <row r="317" spans="1:27" s="419" customFormat="1" ht="18.75" customHeight="1">
      <c r="A317" s="444">
        <f t="shared" si="21"/>
        <v>0</v>
      </c>
      <c r="B317" s="445">
        <f t="shared" si="19"/>
        <v>0</v>
      </c>
      <c r="C317" s="446">
        <f>IF(($P$9-SUM($C$9:C316))&gt;0,$AA$9,0)</f>
        <v>0</v>
      </c>
      <c r="D317" s="447">
        <f>IF(($P$10-SUM($D$9:D316))&gt;0,$AA$10,0)</f>
        <v>0</v>
      </c>
      <c r="E317" s="448">
        <f>ROUND(((P$9-SUM(C$9:C316))*G$2/100)/12,0)+ROUND(((P$10-SUM(D$9:D316))*(G$2-P$15)/100)/12,0)</f>
        <v>0</v>
      </c>
      <c r="F317" s="449">
        <f t="shared" si="18"/>
        <v>0</v>
      </c>
      <c r="G317" s="1466"/>
      <c r="H317" s="1467"/>
      <c r="I317" s="450"/>
      <c r="J317" s="450"/>
      <c r="K317" s="450"/>
      <c r="L317" s="450"/>
      <c r="M317" s="451">
        <f t="shared" si="20"/>
        <v>0</v>
      </c>
      <c r="N317" s="457"/>
      <c r="X317" s="417"/>
      <c r="Y317" s="417"/>
      <c r="Z317" s="417"/>
      <c r="AA317" s="418"/>
    </row>
    <row r="318" spans="1:27" s="419" customFormat="1" ht="18.75" customHeight="1">
      <c r="A318" s="444">
        <f t="shared" si="21"/>
        <v>0</v>
      </c>
      <c r="B318" s="445">
        <f t="shared" si="19"/>
        <v>0</v>
      </c>
      <c r="C318" s="446">
        <f>IF(($P$9-SUM($C$9:C317))&gt;0,$AA$9,0)</f>
        <v>0</v>
      </c>
      <c r="D318" s="447">
        <f>IF(($P$10-SUM($D$9:D317))&gt;0,$AA$10,0)</f>
        <v>0</v>
      </c>
      <c r="E318" s="448">
        <f>ROUND(((P$9-SUM(C$9:C317))*G$2/100)/12,0)+ROUND(((P$10-SUM(D$9:D317))*(G$2-P$15)/100)/12,0)</f>
        <v>0</v>
      </c>
      <c r="F318" s="449">
        <f t="shared" si="18"/>
        <v>0</v>
      </c>
      <c r="G318" s="459" t="s">
        <v>589</v>
      </c>
      <c r="H318" s="494">
        <f>IF(P$13&gt;1,"未定",SUM(F309:F320))</f>
        <v>0</v>
      </c>
      <c r="I318" s="450"/>
      <c r="J318" s="450"/>
      <c r="K318" s="450"/>
      <c r="L318" s="450"/>
      <c r="M318" s="451">
        <f t="shared" si="20"/>
        <v>0</v>
      </c>
      <c r="N318" s="457"/>
      <c r="X318" s="417"/>
      <c r="Y318" s="417"/>
      <c r="Z318" s="417"/>
      <c r="AA318" s="418"/>
    </row>
    <row r="319" spans="1:27" s="419" customFormat="1" ht="18.75" customHeight="1">
      <c r="A319" s="444">
        <f t="shared" si="21"/>
        <v>0</v>
      </c>
      <c r="B319" s="445">
        <f t="shared" si="19"/>
        <v>0</v>
      </c>
      <c r="C319" s="446">
        <f>IF(($P$9-SUM($C$9:C318))&gt;0,$AA$9,0)</f>
        <v>0</v>
      </c>
      <c r="D319" s="447">
        <f>IF(($P$10-SUM($D$9:D318))&gt;0,$AA$10,0)</f>
        <v>0</v>
      </c>
      <c r="E319" s="448">
        <f>ROUND(((P$9-SUM(C$9:C318))*G$2/100)/12,0)+ROUND(((P$10-SUM(D$9:D318))*(G$2-P$15)/100)/12,0)</f>
        <v>0</v>
      </c>
      <c r="F319" s="449">
        <f t="shared" si="18"/>
        <v>0</v>
      </c>
      <c r="G319" s="461" t="s">
        <v>616</v>
      </c>
      <c r="H319" s="462">
        <f>SUM(B309:B320)</f>
        <v>0</v>
      </c>
      <c r="I319" s="450"/>
      <c r="J319" s="450"/>
      <c r="K319" s="450"/>
      <c r="L319" s="450"/>
      <c r="M319" s="451">
        <f t="shared" si="20"/>
        <v>0</v>
      </c>
      <c r="N319" s="457"/>
      <c r="X319" s="417"/>
      <c r="Y319" s="417"/>
      <c r="Z319" s="417"/>
      <c r="AA319" s="418"/>
    </row>
    <row r="320" spans="1:27" s="419" customFormat="1" ht="18.75" customHeight="1">
      <c r="A320" s="465">
        <f t="shared" si="21"/>
        <v>0</v>
      </c>
      <c r="B320" s="466">
        <f t="shared" si="19"/>
        <v>0</v>
      </c>
      <c r="C320" s="467">
        <f>IF(($P$9-SUM($C$9:C319))&gt;0,$AA$9,0)</f>
        <v>0</v>
      </c>
      <c r="D320" s="468">
        <f>IF(($P$10-SUM($D$9:D319))&gt;0,$AA$10,0)</f>
        <v>0</v>
      </c>
      <c r="E320" s="469">
        <f>ROUND(((P$9-SUM(C$9:C319))*G$2/100)/12,0)+ROUND(((P$10-SUM(D$9:D319))*(G$2-P$15)/100)/12,0)</f>
        <v>0</v>
      </c>
      <c r="F320" s="470">
        <f t="shared" si="18"/>
        <v>0</v>
      </c>
      <c r="G320" s="471" t="s">
        <v>623</v>
      </c>
      <c r="H320" s="472">
        <f>IF(P$13&gt;1,"未定",SUM(E309:E320))</f>
        <v>0</v>
      </c>
      <c r="I320" s="473"/>
      <c r="J320" s="473"/>
      <c r="K320" s="473"/>
      <c r="L320" s="473"/>
      <c r="M320" s="474">
        <f t="shared" si="20"/>
        <v>0</v>
      </c>
      <c r="N320" s="457"/>
      <c r="X320" s="417"/>
      <c r="Y320" s="417"/>
      <c r="Z320" s="417"/>
      <c r="AA320" s="418"/>
    </row>
    <row r="321" spans="1:27" s="419" customFormat="1" ht="18.75" customHeight="1">
      <c r="A321" s="432">
        <f t="shared" si="21"/>
        <v>0</v>
      </c>
      <c r="B321" s="433">
        <f t="shared" si="19"/>
        <v>0</v>
      </c>
      <c r="C321" s="434">
        <f>IF(($P$9-SUM($C$9:C320))&gt;0,$AA$9,0)</f>
        <v>0</v>
      </c>
      <c r="D321" s="435">
        <f>IF(($P$10-SUM($D$9:D320))&gt;0,$AA$10,0)</f>
        <v>0</v>
      </c>
      <c r="E321" s="479">
        <f>ROUND(((P$9-SUM(C$9:C320))*G$2/100)/12,0)+ROUND(((P$10-SUM(D$9:D320))*(G$2-P$15)/100)/12,0)</f>
        <v>0</v>
      </c>
      <c r="F321" s="437">
        <f t="shared" ref="F321:F368" si="22">IF(P$13&gt;1,"未定",B321+E321)</f>
        <v>0</v>
      </c>
      <c r="G321" s="1464" t="s">
        <v>657</v>
      </c>
      <c r="H321" s="1465"/>
      <c r="I321" s="438"/>
      <c r="J321" s="438"/>
      <c r="K321" s="438"/>
      <c r="L321" s="438"/>
      <c r="M321" s="440">
        <f t="shared" si="20"/>
        <v>0</v>
      </c>
      <c r="N321" s="457"/>
      <c r="X321" s="417"/>
      <c r="Y321" s="417"/>
      <c r="Z321" s="417"/>
      <c r="AA321" s="418"/>
    </row>
    <row r="322" spans="1:27" s="419" customFormat="1" ht="18.75" customHeight="1">
      <c r="A322" s="444">
        <f t="shared" si="21"/>
        <v>0</v>
      </c>
      <c r="B322" s="445">
        <f t="shared" si="19"/>
        <v>0</v>
      </c>
      <c r="C322" s="446">
        <f>IF(($P$9-SUM($C$9:C321))&gt;0,$AA$9,0)</f>
        <v>0</v>
      </c>
      <c r="D322" s="447">
        <f>IF(($P$10-SUM($D$9:D321))&gt;0,$AA$10,0)</f>
        <v>0</v>
      </c>
      <c r="E322" s="448">
        <f>ROUND(((P$9-SUM(C$9:C321))*G$2/100)/12,0)+ROUND(((P$10-SUM(D$9:D321))*(G$2-P$15)/100)/12,0)</f>
        <v>0</v>
      </c>
      <c r="F322" s="449">
        <f t="shared" si="22"/>
        <v>0</v>
      </c>
      <c r="G322" s="1466"/>
      <c r="H322" s="1467"/>
      <c r="I322" s="450"/>
      <c r="J322" s="450"/>
      <c r="K322" s="450"/>
      <c r="L322" s="450"/>
      <c r="M322" s="451">
        <f t="shared" si="20"/>
        <v>0</v>
      </c>
      <c r="N322" s="457"/>
      <c r="X322" s="417"/>
      <c r="Y322" s="417"/>
      <c r="Z322" s="417"/>
      <c r="AA322" s="418"/>
    </row>
    <row r="323" spans="1:27" s="419" customFormat="1" ht="18.75" customHeight="1">
      <c r="A323" s="444">
        <f t="shared" si="21"/>
        <v>0</v>
      </c>
      <c r="B323" s="445">
        <f t="shared" si="19"/>
        <v>0</v>
      </c>
      <c r="C323" s="446">
        <f>IF(($P$9-SUM($C$9:C322))&gt;0,$AA$9,0)</f>
        <v>0</v>
      </c>
      <c r="D323" s="447">
        <f>IF(($P$10-SUM($D$9:D322))&gt;0,$AA$10,0)</f>
        <v>0</v>
      </c>
      <c r="E323" s="448">
        <f>ROUND(((P$9-SUM(C$9:C322))*G$2/100)/12,0)+ROUND(((P$10-SUM(D$9:D322))*(G$2-P$15)/100)/12,0)</f>
        <v>0</v>
      </c>
      <c r="F323" s="449">
        <f t="shared" si="22"/>
        <v>0</v>
      </c>
      <c r="G323" s="1466"/>
      <c r="H323" s="1467"/>
      <c r="I323" s="450"/>
      <c r="J323" s="450"/>
      <c r="K323" s="450"/>
      <c r="L323" s="450"/>
      <c r="M323" s="451">
        <f t="shared" si="20"/>
        <v>0</v>
      </c>
      <c r="N323" s="457"/>
      <c r="X323" s="417"/>
      <c r="Y323" s="417"/>
      <c r="Z323" s="417"/>
      <c r="AA323" s="418"/>
    </row>
    <row r="324" spans="1:27" s="419" customFormat="1" ht="18.75" customHeight="1">
      <c r="A324" s="444">
        <f t="shared" si="21"/>
        <v>0</v>
      </c>
      <c r="B324" s="445">
        <f t="shared" si="19"/>
        <v>0</v>
      </c>
      <c r="C324" s="446">
        <f>IF(($P$9-SUM($C$9:C323))&gt;0,$AA$9,0)</f>
        <v>0</v>
      </c>
      <c r="D324" s="447">
        <f>IF(($P$10-SUM($D$9:D323))&gt;0,$AA$10,0)</f>
        <v>0</v>
      </c>
      <c r="E324" s="448">
        <f>ROUND(((P$9-SUM(C$9:C323))*G$2/100)/12,0)+ROUND(((P$10-SUM(D$9:D323))*(G$2-P$15)/100)/12,0)</f>
        <v>0</v>
      </c>
      <c r="F324" s="449">
        <f t="shared" si="22"/>
        <v>0</v>
      </c>
      <c r="G324" s="1466"/>
      <c r="H324" s="1467"/>
      <c r="I324" s="450"/>
      <c r="J324" s="450"/>
      <c r="K324" s="450"/>
      <c r="L324" s="450"/>
      <c r="M324" s="451">
        <f t="shared" si="20"/>
        <v>0</v>
      </c>
      <c r="N324" s="457"/>
      <c r="X324" s="417"/>
      <c r="Y324" s="417"/>
      <c r="Z324" s="417"/>
      <c r="AA324" s="418"/>
    </row>
    <row r="325" spans="1:27" s="419" customFormat="1" ht="18.75" customHeight="1">
      <c r="A325" s="444">
        <f t="shared" si="21"/>
        <v>0</v>
      </c>
      <c r="B325" s="445">
        <f t="shared" si="19"/>
        <v>0</v>
      </c>
      <c r="C325" s="446">
        <f>IF(($P$9-SUM($C$9:C324))&gt;0,$AA$9,0)</f>
        <v>0</v>
      </c>
      <c r="D325" s="447">
        <f>IF(($P$10-SUM($D$9:D324))&gt;0,$AA$10,0)</f>
        <v>0</v>
      </c>
      <c r="E325" s="448">
        <f>ROUND(((P$9-SUM(C$9:C324))*G$2/100)/12,0)+ROUND(((P$10-SUM(D$9:D324))*(G$2-P$15)/100)/12,0)</f>
        <v>0</v>
      </c>
      <c r="F325" s="449">
        <f t="shared" si="22"/>
        <v>0</v>
      </c>
      <c r="G325" s="1466"/>
      <c r="H325" s="1467"/>
      <c r="I325" s="450"/>
      <c r="J325" s="450"/>
      <c r="K325" s="450"/>
      <c r="L325" s="450"/>
      <c r="M325" s="451">
        <f t="shared" si="20"/>
        <v>0</v>
      </c>
      <c r="N325" s="457"/>
      <c r="X325" s="417"/>
      <c r="Y325" s="417"/>
      <c r="Z325" s="417"/>
      <c r="AA325" s="418"/>
    </row>
    <row r="326" spans="1:27" s="419" customFormat="1" ht="18.75" customHeight="1">
      <c r="A326" s="444">
        <f t="shared" si="21"/>
        <v>0</v>
      </c>
      <c r="B326" s="445">
        <f t="shared" si="19"/>
        <v>0</v>
      </c>
      <c r="C326" s="446">
        <f>IF(($P$9-SUM($C$9:C325))&gt;0,$AA$9,0)</f>
        <v>0</v>
      </c>
      <c r="D326" s="447">
        <f>IF(($P$10-SUM($D$9:D325))&gt;0,$AA$10,0)</f>
        <v>0</v>
      </c>
      <c r="E326" s="448">
        <f>ROUND(((P$9-SUM(C$9:C325))*G$2/100)/12,0)+ROUND(((P$10-SUM(D$9:D325))*(G$2-P$15)/100)/12,0)</f>
        <v>0</v>
      </c>
      <c r="F326" s="449">
        <f t="shared" si="22"/>
        <v>0</v>
      </c>
      <c r="G326" s="1466"/>
      <c r="H326" s="1467"/>
      <c r="I326" s="450"/>
      <c r="J326" s="450"/>
      <c r="K326" s="450"/>
      <c r="L326" s="450"/>
      <c r="M326" s="451">
        <f t="shared" si="20"/>
        <v>0</v>
      </c>
      <c r="N326" s="457"/>
      <c r="X326" s="417"/>
      <c r="Y326" s="417"/>
      <c r="Z326" s="417"/>
      <c r="AA326" s="418"/>
    </row>
    <row r="327" spans="1:27" s="419" customFormat="1" ht="18.75" customHeight="1">
      <c r="A327" s="444">
        <f t="shared" si="21"/>
        <v>0</v>
      </c>
      <c r="B327" s="445">
        <f t="shared" si="19"/>
        <v>0</v>
      </c>
      <c r="C327" s="446">
        <f>IF(($P$9-SUM($C$9:C326))&gt;0,$AA$9,0)</f>
        <v>0</v>
      </c>
      <c r="D327" s="447">
        <f>IF(($P$10-SUM($D$9:D326))&gt;0,$AA$10,0)</f>
        <v>0</v>
      </c>
      <c r="E327" s="448">
        <f>ROUND(((P$9-SUM(C$9:C326))*G$2/100)/12,0)+ROUND(((P$10-SUM(D$9:D326))*(G$2-P$15)/100)/12,0)</f>
        <v>0</v>
      </c>
      <c r="F327" s="449">
        <f t="shared" si="22"/>
        <v>0</v>
      </c>
      <c r="G327" s="1466"/>
      <c r="H327" s="1467"/>
      <c r="I327" s="450"/>
      <c r="J327" s="450"/>
      <c r="K327" s="450"/>
      <c r="L327" s="450"/>
      <c r="M327" s="451">
        <f t="shared" si="20"/>
        <v>0</v>
      </c>
      <c r="N327" s="457"/>
      <c r="X327" s="417"/>
      <c r="Y327" s="417"/>
      <c r="Z327" s="417"/>
      <c r="AA327" s="418"/>
    </row>
    <row r="328" spans="1:27" s="419" customFormat="1" ht="18.75" customHeight="1">
      <c r="A328" s="444">
        <f t="shared" si="21"/>
        <v>0</v>
      </c>
      <c r="B328" s="445">
        <f t="shared" si="19"/>
        <v>0</v>
      </c>
      <c r="C328" s="446">
        <f>IF(($P$9-SUM($C$9:C327))&gt;0,$AA$9,0)</f>
        <v>0</v>
      </c>
      <c r="D328" s="447">
        <f>IF(($P$10-SUM($D$9:D327))&gt;0,$AA$10,0)</f>
        <v>0</v>
      </c>
      <c r="E328" s="448">
        <f>ROUND(((P$9-SUM(C$9:C327))*G$2/100)/12,0)+ROUND(((P$10-SUM(D$9:D327))*(G$2-P$15)/100)/12,0)</f>
        <v>0</v>
      </c>
      <c r="F328" s="449">
        <f t="shared" si="22"/>
        <v>0</v>
      </c>
      <c r="G328" s="1466"/>
      <c r="H328" s="1467"/>
      <c r="I328" s="450"/>
      <c r="J328" s="450"/>
      <c r="K328" s="450"/>
      <c r="L328" s="450"/>
      <c r="M328" s="451">
        <f t="shared" si="20"/>
        <v>0</v>
      </c>
      <c r="N328" s="457"/>
      <c r="X328" s="417"/>
      <c r="Y328" s="417"/>
      <c r="Z328" s="417"/>
      <c r="AA328" s="418"/>
    </row>
    <row r="329" spans="1:27" s="419" customFormat="1" ht="18.75" customHeight="1">
      <c r="A329" s="444">
        <f t="shared" si="21"/>
        <v>0</v>
      </c>
      <c r="B329" s="445">
        <f t="shared" ref="B329:B368" si="23">SUM(C329:D329)</f>
        <v>0</v>
      </c>
      <c r="C329" s="446">
        <f>IF(($P$9-SUM($C$9:C328))&gt;0,$AA$9,0)</f>
        <v>0</v>
      </c>
      <c r="D329" s="447">
        <f>IF(($P$10-SUM($D$9:D328))&gt;0,$AA$10,0)</f>
        <v>0</v>
      </c>
      <c r="E329" s="448">
        <f>ROUND(((P$9-SUM(C$9:C328))*G$2/100)/12,0)+ROUND(((P$10-SUM(D$9:D328))*(G$2-P$15)/100)/12,0)</f>
        <v>0</v>
      </c>
      <c r="F329" s="449">
        <f t="shared" si="22"/>
        <v>0</v>
      </c>
      <c r="G329" s="1466"/>
      <c r="H329" s="1467"/>
      <c r="I329" s="450"/>
      <c r="J329" s="450"/>
      <c r="K329" s="450"/>
      <c r="L329" s="450"/>
      <c r="M329" s="451">
        <f t="shared" ref="M329:M368" si="24">SUM(I329:L329)</f>
        <v>0</v>
      </c>
      <c r="N329" s="457"/>
      <c r="X329" s="417"/>
      <c r="Y329" s="417"/>
      <c r="Z329" s="417"/>
      <c r="AA329" s="418"/>
    </row>
    <row r="330" spans="1:27" s="419" customFormat="1" ht="18.75" customHeight="1">
      <c r="A330" s="444">
        <f t="shared" ref="A330:A368" si="25">IF(F330&gt;0,A329+1,0)</f>
        <v>0</v>
      </c>
      <c r="B330" s="445">
        <f t="shared" si="23"/>
        <v>0</v>
      </c>
      <c r="C330" s="446">
        <f>IF(($P$9-SUM($C$9:C329))&gt;0,$AA$9,0)</f>
        <v>0</v>
      </c>
      <c r="D330" s="447">
        <f>IF(($P$10-SUM($D$9:D329))&gt;0,$AA$10,0)</f>
        <v>0</v>
      </c>
      <c r="E330" s="448">
        <f>ROUND(((P$9-SUM(C$9:C329))*G$2/100)/12,0)+ROUND(((P$10-SUM(D$9:D329))*(G$2-P$15)/100)/12,0)</f>
        <v>0</v>
      </c>
      <c r="F330" s="449">
        <f t="shared" si="22"/>
        <v>0</v>
      </c>
      <c r="G330" s="459" t="s">
        <v>589</v>
      </c>
      <c r="H330" s="494">
        <f>IF(P$13&gt;1,"未定",SUM(F321:F332))</f>
        <v>0</v>
      </c>
      <c r="I330" s="450"/>
      <c r="J330" s="450"/>
      <c r="K330" s="450"/>
      <c r="L330" s="450"/>
      <c r="M330" s="451">
        <f t="shared" si="24"/>
        <v>0</v>
      </c>
      <c r="N330" s="457"/>
      <c r="X330" s="417"/>
      <c r="Y330" s="417"/>
      <c r="Z330" s="417"/>
      <c r="AA330" s="418"/>
    </row>
    <row r="331" spans="1:27" s="419" customFormat="1" ht="18.75" customHeight="1">
      <c r="A331" s="444">
        <f t="shared" si="25"/>
        <v>0</v>
      </c>
      <c r="B331" s="445">
        <f t="shared" si="23"/>
        <v>0</v>
      </c>
      <c r="C331" s="446">
        <f>IF(($P$9-SUM($C$9:C330))&gt;0,$AA$9,0)</f>
        <v>0</v>
      </c>
      <c r="D331" s="447">
        <f>IF(($P$10-SUM($D$9:D330))&gt;0,$AA$10,0)</f>
        <v>0</v>
      </c>
      <c r="E331" s="448">
        <f>ROUND(((P$9-SUM(C$9:C330))*G$2/100)/12,0)+ROUND(((P$10-SUM(D$9:D330))*(G$2-P$15)/100)/12,0)</f>
        <v>0</v>
      </c>
      <c r="F331" s="449">
        <f t="shared" si="22"/>
        <v>0</v>
      </c>
      <c r="G331" s="461" t="s">
        <v>616</v>
      </c>
      <c r="H331" s="462">
        <f>SUM(B321:B332)</f>
        <v>0</v>
      </c>
      <c r="I331" s="450"/>
      <c r="J331" s="450"/>
      <c r="K331" s="450"/>
      <c r="L331" s="450"/>
      <c r="M331" s="451">
        <f t="shared" si="24"/>
        <v>0</v>
      </c>
      <c r="N331" s="457"/>
      <c r="X331" s="417"/>
      <c r="Y331" s="417"/>
      <c r="Z331" s="417"/>
      <c r="AA331" s="418"/>
    </row>
    <row r="332" spans="1:27" s="419" customFormat="1" ht="18.75" customHeight="1">
      <c r="A332" s="465">
        <f t="shared" si="25"/>
        <v>0</v>
      </c>
      <c r="B332" s="466">
        <f t="shared" si="23"/>
        <v>0</v>
      </c>
      <c r="C332" s="467">
        <f>IF(($P$9-SUM($C$9:C331))&gt;0,$AA$9,0)</f>
        <v>0</v>
      </c>
      <c r="D332" s="468">
        <f>IF(($P$10-SUM($D$9:D331))&gt;0,$AA$10,0)</f>
        <v>0</v>
      </c>
      <c r="E332" s="469">
        <f>ROUND(((P$9-SUM(C$9:C331))*G$2/100)/12,0)+ROUND(((P$10-SUM(D$9:D331))*(G$2-P$15)/100)/12,0)</f>
        <v>0</v>
      </c>
      <c r="F332" s="470">
        <f t="shared" si="22"/>
        <v>0</v>
      </c>
      <c r="G332" s="471" t="s">
        <v>623</v>
      </c>
      <c r="H332" s="472">
        <f>IF(P$13&gt;1,"未定",SUM(E321:E332))</f>
        <v>0</v>
      </c>
      <c r="I332" s="473"/>
      <c r="J332" s="473"/>
      <c r="K332" s="473"/>
      <c r="L332" s="473"/>
      <c r="M332" s="474">
        <f t="shared" si="24"/>
        <v>0</v>
      </c>
      <c r="N332" s="457"/>
      <c r="X332" s="417"/>
      <c r="Y332" s="417"/>
      <c r="Z332" s="417"/>
      <c r="AA332" s="418"/>
    </row>
    <row r="333" spans="1:27" s="419" customFormat="1" ht="18.75" customHeight="1">
      <c r="A333" s="432">
        <f t="shared" si="25"/>
        <v>0</v>
      </c>
      <c r="B333" s="433">
        <f t="shared" si="23"/>
        <v>0</v>
      </c>
      <c r="C333" s="434">
        <f>IF(($P$9-SUM($C$9:C332))&gt;0,$AA$9,0)</f>
        <v>0</v>
      </c>
      <c r="D333" s="435">
        <f>IF(($P$10-SUM($D$9:D332))&gt;0,$AA$10,0)</f>
        <v>0</v>
      </c>
      <c r="E333" s="479">
        <f>ROUND(((P$9-SUM(C$9:C332))*G$2/100)/12,0)+ROUND(((P$10-SUM(D$9:D332))*(G$2-P$15)/100)/12,0)</f>
        <v>0</v>
      </c>
      <c r="F333" s="437">
        <f t="shared" si="22"/>
        <v>0</v>
      </c>
      <c r="G333" s="1464" t="s">
        <v>658</v>
      </c>
      <c r="H333" s="1465"/>
      <c r="I333" s="438"/>
      <c r="J333" s="438"/>
      <c r="K333" s="438"/>
      <c r="L333" s="438"/>
      <c r="M333" s="440">
        <f t="shared" si="24"/>
        <v>0</v>
      </c>
      <c r="N333" s="457"/>
      <c r="X333" s="417"/>
      <c r="Y333" s="417"/>
      <c r="Z333" s="417"/>
      <c r="AA333" s="418"/>
    </row>
    <row r="334" spans="1:27" s="419" customFormat="1" ht="18.75" customHeight="1">
      <c r="A334" s="444">
        <f t="shared" si="25"/>
        <v>0</v>
      </c>
      <c r="B334" s="445">
        <f t="shared" si="23"/>
        <v>0</v>
      </c>
      <c r="C334" s="446">
        <f>IF(($P$9-SUM($C$9:C333))&gt;0,$AA$9,0)</f>
        <v>0</v>
      </c>
      <c r="D334" s="447">
        <f>IF(($P$10-SUM($D$9:D333))&gt;0,$AA$10,0)</f>
        <v>0</v>
      </c>
      <c r="E334" s="448">
        <f>ROUND(((P$9-SUM(C$9:C333))*G$2/100)/12,0)+ROUND(((P$10-SUM(D$9:D333))*(G$2-P$15)/100)/12,0)</f>
        <v>0</v>
      </c>
      <c r="F334" s="449">
        <f t="shared" si="22"/>
        <v>0</v>
      </c>
      <c r="G334" s="1466"/>
      <c r="H334" s="1467"/>
      <c r="I334" s="450"/>
      <c r="J334" s="450"/>
      <c r="K334" s="450"/>
      <c r="L334" s="450"/>
      <c r="M334" s="451">
        <f t="shared" si="24"/>
        <v>0</v>
      </c>
      <c r="N334" s="457"/>
      <c r="X334" s="417"/>
      <c r="Y334" s="417"/>
      <c r="Z334" s="417"/>
      <c r="AA334" s="418"/>
    </row>
    <row r="335" spans="1:27" s="419" customFormat="1" ht="18.75" customHeight="1">
      <c r="A335" s="444">
        <f t="shared" si="25"/>
        <v>0</v>
      </c>
      <c r="B335" s="445">
        <f t="shared" si="23"/>
        <v>0</v>
      </c>
      <c r="C335" s="446">
        <f>IF(($P$9-SUM($C$9:C334))&gt;0,$AA$9,0)</f>
        <v>0</v>
      </c>
      <c r="D335" s="447">
        <f>IF(($P$10-SUM($D$9:D334))&gt;0,$AA$10,0)</f>
        <v>0</v>
      </c>
      <c r="E335" s="448">
        <f>ROUND(((P$9-SUM(C$9:C334))*G$2/100)/12,0)+ROUND(((P$10-SUM(D$9:D334))*(G$2-P$15)/100)/12,0)</f>
        <v>0</v>
      </c>
      <c r="F335" s="449">
        <f t="shared" si="22"/>
        <v>0</v>
      </c>
      <c r="G335" s="1466"/>
      <c r="H335" s="1467"/>
      <c r="I335" s="450"/>
      <c r="J335" s="450"/>
      <c r="K335" s="450"/>
      <c r="L335" s="450"/>
      <c r="M335" s="451">
        <f t="shared" si="24"/>
        <v>0</v>
      </c>
      <c r="N335" s="457"/>
      <c r="X335" s="417"/>
      <c r="Y335" s="417"/>
      <c r="Z335" s="417"/>
      <c r="AA335" s="418"/>
    </row>
    <row r="336" spans="1:27" s="419" customFormat="1" ht="18.75" customHeight="1">
      <c r="A336" s="444">
        <f t="shared" si="25"/>
        <v>0</v>
      </c>
      <c r="B336" s="445">
        <f t="shared" si="23"/>
        <v>0</v>
      </c>
      <c r="C336" s="446">
        <f>IF(($P$9-SUM($C$9:C335))&gt;0,$AA$9,0)</f>
        <v>0</v>
      </c>
      <c r="D336" s="447">
        <f>IF(($P$10-SUM($D$9:D335))&gt;0,$AA$10,0)</f>
        <v>0</v>
      </c>
      <c r="E336" s="448">
        <f>ROUND(((P$9-SUM(C$9:C335))*G$2/100)/12,0)+ROUND(((P$10-SUM(D$9:D335))*(G$2-P$15)/100)/12,0)</f>
        <v>0</v>
      </c>
      <c r="F336" s="449">
        <f t="shared" si="22"/>
        <v>0</v>
      </c>
      <c r="G336" s="1466"/>
      <c r="H336" s="1467"/>
      <c r="I336" s="450"/>
      <c r="J336" s="450"/>
      <c r="K336" s="450"/>
      <c r="L336" s="450"/>
      <c r="M336" s="451">
        <f t="shared" si="24"/>
        <v>0</v>
      </c>
      <c r="N336" s="457"/>
      <c r="X336" s="417"/>
      <c r="Y336" s="417"/>
      <c r="Z336" s="417"/>
      <c r="AA336" s="418"/>
    </row>
    <row r="337" spans="1:27" s="419" customFormat="1" ht="18.75" customHeight="1">
      <c r="A337" s="444">
        <f t="shared" si="25"/>
        <v>0</v>
      </c>
      <c r="B337" s="445">
        <f t="shared" si="23"/>
        <v>0</v>
      </c>
      <c r="C337" s="446">
        <f>IF(($P$9-SUM($C$9:C336))&gt;0,$AA$9,0)</f>
        <v>0</v>
      </c>
      <c r="D337" s="447">
        <f>IF(($P$10-SUM($D$9:D336))&gt;0,$AA$10,0)</f>
        <v>0</v>
      </c>
      <c r="E337" s="448">
        <f>ROUND(((P$9-SUM(C$9:C336))*G$2/100)/12,0)+ROUND(((P$10-SUM(D$9:D336))*(G$2-P$15)/100)/12,0)</f>
        <v>0</v>
      </c>
      <c r="F337" s="449">
        <f t="shared" si="22"/>
        <v>0</v>
      </c>
      <c r="G337" s="1466"/>
      <c r="H337" s="1467"/>
      <c r="I337" s="450"/>
      <c r="J337" s="450"/>
      <c r="K337" s="450"/>
      <c r="L337" s="450"/>
      <c r="M337" s="451">
        <f t="shared" si="24"/>
        <v>0</v>
      </c>
      <c r="N337" s="457"/>
      <c r="X337" s="417"/>
      <c r="Y337" s="417"/>
      <c r="Z337" s="417"/>
      <c r="AA337" s="418"/>
    </row>
    <row r="338" spans="1:27" s="419" customFormat="1" ht="18.75" customHeight="1">
      <c r="A338" s="444">
        <f t="shared" si="25"/>
        <v>0</v>
      </c>
      <c r="B338" s="445">
        <f t="shared" si="23"/>
        <v>0</v>
      </c>
      <c r="C338" s="446">
        <f>IF(($P$9-SUM($C$9:C337))&gt;0,$AA$9,0)</f>
        <v>0</v>
      </c>
      <c r="D338" s="447">
        <f>IF(($P$10-SUM($D$9:D337))&gt;0,$AA$10,0)</f>
        <v>0</v>
      </c>
      <c r="E338" s="448">
        <f>ROUND(((P$9-SUM(C$9:C337))*G$2/100)/12,0)+ROUND(((P$10-SUM(D$9:D337))*(G$2-P$15)/100)/12,0)</f>
        <v>0</v>
      </c>
      <c r="F338" s="449">
        <f t="shared" si="22"/>
        <v>0</v>
      </c>
      <c r="G338" s="1466"/>
      <c r="H338" s="1467"/>
      <c r="I338" s="450"/>
      <c r="J338" s="450"/>
      <c r="K338" s="450"/>
      <c r="L338" s="450"/>
      <c r="M338" s="451">
        <f t="shared" si="24"/>
        <v>0</v>
      </c>
      <c r="N338" s="457"/>
      <c r="X338" s="417"/>
      <c r="Y338" s="417"/>
      <c r="Z338" s="417"/>
      <c r="AA338" s="418"/>
    </row>
    <row r="339" spans="1:27" s="419" customFormat="1" ht="18.75" customHeight="1">
      <c r="A339" s="444">
        <f t="shared" si="25"/>
        <v>0</v>
      </c>
      <c r="B339" s="445">
        <f t="shared" si="23"/>
        <v>0</v>
      </c>
      <c r="C339" s="446">
        <f>IF(($P$9-SUM($C$9:C338))&gt;0,$AA$9,0)</f>
        <v>0</v>
      </c>
      <c r="D339" s="447">
        <f>IF(($P$10-SUM($D$9:D338))&gt;0,$AA$10,0)</f>
        <v>0</v>
      </c>
      <c r="E339" s="448">
        <f>ROUND(((P$9-SUM(C$9:C338))*G$2/100)/12,0)+ROUND(((P$10-SUM(D$9:D338))*(G$2-P$15)/100)/12,0)</f>
        <v>0</v>
      </c>
      <c r="F339" s="449">
        <f t="shared" si="22"/>
        <v>0</v>
      </c>
      <c r="G339" s="1466"/>
      <c r="H339" s="1467"/>
      <c r="I339" s="450"/>
      <c r="J339" s="450"/>
      <c r="K339" s="450"/>
      <c r="L339" s="450"/>
      <c r="M339" s="451">
        <f t="shared" si="24"/>
        <v>0</v>
      </c>
      <c r="N339" s="457"/>
      <c r="X339" s="417"/>
      <c r="Y339" s="417"/>
      <c r="Z339" s="417"/>
      <c r="AA339" s="418"/>
    </row>
    <row r="340" spans="1:27" s="419" customFormat="1" ht="18.75" customHeight="1">
      <c r="A340" s="444">
        <f t="shared" si="25"/>
        <v>0</v>
      </c>
      <c r="B340" s="445">
        <f t="shared" si="23"/>
        <v>0</v>
      </c>
      <c r="C340" s="446">
        <f>IF(($P$9-SUM($C$9:C339))&gt;0,$AA$9,0)</f>
        <v>0</v>
      </c>
      <c r="D340" s="447">
        <f>IF(($P$10-SUM($D$9:D339))&gt;0,$AA$10,0)</f>
        <v>0</v>
      </c>
      <c r="E340" s="448">
        <f>ROUND(((P$9-SUM(C$9:C339))*G$2/100)/12,0)+ROUND(((P$10-SUM(D$9:D339))*(G$2-P$15)/100)/12,0)</f>
        <v>0</v>
      </c>
      <c r="F340" s="449">
        <f t="shared" si="22"/>
        <v>0</v>
      </c>
      <c r="G340" s="1466"/>
      <c r="H340" s="1467"/>
      <c r="I340" s="450"/>
      <c r="J340" s="450"/>
      <c r="K340" s="450"/>
      <c r="L340" s="450"/>
      <c r="M340" s="451">
        <f t="shared" si="24"/>
        <v>0</v>
      </c>
      <c r="N340" s="457"/>
      <c r="X340" s="417"/>
      <c r="Y340" s="417"/>
      <c r="Z340" s="417"/>
      <c r="AA340" s="418"/>
    </row>
    <row r="341" spans="1:27" s="419" customFormat="1" ht="18.75" customHeight="1">
      <c r="A341" s="444">
        <f t="shared" si="25"/>
        <v>0</v>
      </c>
      <c r="B341" s="445">
        <f t="shared" si="23"/>
        <v>0</v>
      </c>
      <c r="C341" s="446">
        <f>IF(($P$9-SUM($C$9:C340))&gt;0,$AA$9,0)</f>
        <v>0</v>
      </c>
      <c r="D341" s="447">
        <f>IF(($P$10-SUM($D$9:D340))&gt;0,$AA$10,0)</f>
        <v>0</v>
      </c>
      <c r="E341" s="448">
        <f>ROUND(((P$9-SUM(C$9:C340))*G$2/100)/12,0)+ROUND(((P$10-SUM(D$9:D340))*(G$2-P$15)/100)/12,0)</f>
        <v>0</v>
      </c>
      <c r="F341" s="449">
        <f t="shared" si="22"/>
        <v>0</v>
      </c>
      <c r="G341" s="1466"/>
      <c r="H341" s="1467"/>
      <c r="I341" s="450"/>
      <c r="J341" s="450"/>
      <c r="K341" s="450"/>
      <c r="L341" s="450"/>
      <c r="M341" s="451">
        <f t="shared" si="24"/>
        <v>0</v>
      </c>
      <c r="N341" s="457"/>
      <c r="X341" s="417"/>
      <c r="Y341" s="417"/>
      <c r="Z341" s="417"/>
      <c r="AA341" s="418"/>
    </row>
    <row r="342" spans="1:27" s="419" customFormat="1" ht="18.75" customHeight="1">
      <c r="A342" s="444">
        <f t="shared" si="25"/>
        <v>0</v>
      </c>
      <c r="B342" s="445">
        <f t="shared" si="23"/>
        <v>0</v>
      </c>
      <c r="C342" s="446">
        <f>IF(($P$9-SUM($C$9:C341))&gt;0,$AA$9,0)</f>
        <v>0</v>
      </c>
      <c r="D342" s="447">
        <f>IF(($P$10-SUM($D$9:D341))&gt;0,$AA$10,0)</f>
        <v>0</v>
      </c>
      <c r="E342" s="448">
        <f>ROUND(((P$9-SUM(C$9:C341))*G$2/100)/12,0)+ROUND(((P$10-SUM(D$9:D341))*(G$2-P$15)/100)/12,0)</f>
        <v>0</v>
      </c>
      <c r="F342" s="449">
        <f t="shared" si="22"/>
        <v>0</v>
      </c>
      <c r="G342" s="459" t="s">
        <v>589</v>
      </c>
      <c r="H342" s="494">
        <f>IF(P$13&gt;1,"未定",SUM(F333:F344))</f>
        <v>0</v>
      </c>
      <c r="I342" s="450"/>
      <c r="J342" s="450"/>
      <c r="K342" s="450"/>
      <c r="L342" s="450"/>
      <c r="M342" s="451">
        <f t="shared" si="24"/>
        <v>0</v>
      </c>
      <c r="N342" s="457"/>
      <c r="X342" s="417"/>
      <c r="Y342" s="417"/>
      <c r="Z342" s="417"/>
      <c r="AA342" s="418"/>
    </row>
    <row r="343" spans="1:27" s="419" customFormat="1" ht="18.75" customHeight="1">
      <c r="A343" s="444">
        <f t="shared" si="25"/>
        <v>0</v>
      </c>
      <c r="B343" s="445">
        <f t="shared" si="23"/>
        <v>0</v>
      </c>
      <c r="C343" s="446">
        <f>IF(($P$9-SUM($C$9:C342))&gt;0,$AA$9,0)</f>
        <v>0</v>
      </c>
      <c r="D343" s="447">
        <f>IF(($P$10-SUM($D$9:D342))&gt;0,$AA$10,0)</f>
        <v>0</v>
      </c>
      <c r="E343" s="448">
        <f>ROUND(((P$9-SUM(C$9:C342))*G$2/100)/12,0)+ROUND(((P$10-SUM(D$9:D342))*(G$2-P$15)/100)/12,0)</f>
        <v>0</v>
      </c>
      <c r="F343" s="449">
        <f t="shared" si="22"/>
        <v>0</v>
      </c>
      <c r="G343" s="461" t="s">
        <v>616</v>
      </c>
      <c r="H343" s="462">
        <f>SUM(B333:B344)</f>
        <v>0</v>
      </c>
      <c r="I343" s="450"/>
      <c r="J343" s="450"/>
      <c r="K343" s="450"/>
      <c r="L343" s="450"/>
      <c r="M343" s="451">
        <f t="shared" si="24"/>
        <v>0</v>
      </c>
      <c r="N343" s="457"/>
      <c r="X343" s="417"/>
      <c r="Y343" s="417"/>
      <c r="Z343" s="417"/>
      <c r="AA343" s="418"/>
    </row>
    <row r="344" spans="1:27" s="419" customFormat="1" ht="18.75" customHeight="1">
      <c r="A344" s="465">
        <f t="shared" si="25"/>
        <v>0</v>
      </c>
      <c r="B344" s="466">
        <f t="shared" si="23"/>
        <v>0</v>
      </c>
      <c r="C344" s="467">
        <f>IF(($P$9-SUM($C$9:C343))&gt;0,$AA$9,0)</f>
        <v>0</v>
      </c>
      <c r="D344" s="468">
        <f>IF(($P$10-SUM($D$9:D343))&gt;0,$AA$10,0)</f>
        <v>0</v>
      </c>
      <c r="E344" s="469">
        <f>ROUND(((P$9-SUM(C$9:C343))*G$2/100)/12,0)+ROUND(((P$10-SUM(D$9:D343))*(G$2-P$15)/100)/12,0)</f>
        <v>0</v>
      </c>
      <c r="F344" s="470">
        <f t="shared" si="22"/>
        <v>0</v>
      </c>
      <c r="G344" s="471" t="s">
        <v>623</v>
      </c>
      <c r="H344" s="472">
        <f>IF(P$13&gt;1,"未定",SUM(E333:E344))</f>
        <v>0</v>
      </c>
      <c r="I344" s="473"/>
      <c r="J344" s="473"/>
      <c r="K344" s="473"/>
      <c r="L344" s="473"/>
      <c r="M344" s="474">
        <f t="shared" si="24"/>
        <v>0</v>
      </c>
      <c r="N344" s="457"/>
      <c r="X344" s="417"/>
      <c r="Y344" s="417"/>
      <c r="Z344" s="417"/>
      <c r="AA344" s="418"/>
    </row>
    <row r="345" spans="1:27" s="419" customFormat="1" ht="18.75" customHeight="1">
      <c r="A345" s="432">
        <f t="shared" si="25"/>
        <v>0</v>
      </c>
      <c r="B345" s="433">
        <f t="shared" si="23"/>
        <v>0</v>
      </c>
      <c r="C345" s="434">
        <f>IF(($P$9-SUM($C$9:C344))&gt;0,$AA$9,0)</f>
        <v>0</v>
      </c>
      <c r="D345" s="435">
        <f>IF(($P$10-SUM($D$9:D344))&gt;0,$AA$10,0)</f>
        <v>0</v>
      </c>
      <c r="E345" s="479">
        <f>ROUND(((P$9-SUM(C$9:C344))*G$2/100)/12,0)+ROUND(((P$10-SUM(D$9:D344))*(G$2-P$15)/100)/12,0)</f>
        <v>0</v>
      </c>
      <c r="F345" s="437">
        <f t="shared" si="22"/>
        <v>0</v>
      </c>
      <c r="G345" s="1464" t="s">
        <v>659</v>
      </c>
      <c r="H345" s="1465"/>
      <c r="I345" s="438"/>
      <c r="J345" s="438"/>
      <c r="K345" s="438"/>
      <c r="L345" s="438"/>
      <c r="M345" s="440">
        <f t="shared" si="24"/>
        <v>0</v>
      </c>
      <c r="N345" s="457"/>
      <c r="X345" s="417"/>
      <c r="Y345" s="417"/>
      <c r="Z345" s="417"/>
      <c r="AA345" s="418"/>
    </row>
    <row r="346" spans="1:27" s="419" customFormat="1" ht="18.75" customHeight="1">
      <c r="A346" s="444">
        <f t="shared" si="25"/>
        <v>0</v>
      </c>
      <c r="B346" s="445">
        <f t="shared" si="23"/>
        <v>0</v>
      </c>
      <c r="C346" s="446">
        <f>IF(($P$9-SUM($C$9:C345))&gt;0,$AA$9,0)</f>
        <v>0</v>
      </c>
      <c r="D346" s="447">
        <f>IF(($P$10-SUM($D$9:D345))&gt;0,$AA$10,0)</f>
        <v>0</v>
      </c>
      <c r="E346" s="448">
        <f>ROUND(((P$9-SUM(C$9:C345))*G$2/100)/12,0)+ROUND(((P$10-SUM(D$9:D345))*(G$2-P$15)/100)/12,0)</f>
        <v>0</v>
      </c>
      <c r="F346" s="449">
        <f t="shared" si="22"/>
        <v>0</v>
      </c>
      <c r="G346" s="1466"/>
      <c r="H346" s="1467"/>
      <c r="I346" s="450"/>
      <c r="J346" s="450"/>
      <c r="K346" s="450"/>
      <c r="L346" s="450"/>
      <c r="M346" s="451">
        <f t="shared" si="24"/>
        <v>0</v>
      </c>
      <c r="N346" s="457"/>
      <c r="X346" s="417"/>
      <c r="Y346" s="417"/>
      <c r="Z346" s="417"/>
      <c r="AA346" s="418"/>
    </row>
    <row r="347" spans="1:27" s="419" customFormat="1" ht="18.75" customHeight="1">
      <c r="A347" s="444">
        <f t="shared" si="25"/>
        <v>0</v>
      </c>
      <c r="B347" s="445">
        <f t="shared" si="23"/>
        <v>0</v>
      </c>
      <c r="C347" s="446">
        <f>IF(($P$9-SUM($C$9:C346))&gt;0,$AA$9,0)</f>
        <v>0</v>
      </c>
      <c r="D347" s="447">
        <f>IF(($P$10-SUM($D$9:D346))&gt;0,$AA$10,0)</f>
        <v>0</v>
      </c>
      <c r="E347" s="448">
        <f>ROUND(((P$9-SUM(C$9:C346))*G$2/100)/12,0)+ROUND(((P$10-SUM(D$9:D346))*(G$2-P$15)/100)/12,0)</f>
        <v>0</v>
      </c>
      <c r="F347" s="449">
        <f t="shared" si="22"/>
        <v>0</v>
      </c>
      <c r="G347" s="1466"/>
      <c r="H347" s="1467"/>
      <c r="I347" s="450"/>
      <c r="J347" s="450"/>
      <c r="K347" s="450"/>
      <c r="L347" s="450"/>
      <c r="M347" s="451">
        <f t="shared" si="24"/>
        <v>0</v>
      </c>
      <c r="N347" s="457"/>
      <c r="X347" s="417"/>
      <c r="Y347" s="417"/>
      <c r="Z347" s="417"/>
      <c r="AA347" s="418"/>
    </row>
    <row r="348" spans="1:27" s="419" customFormat="1" ht="18.75" customHeight="1">
      <c r="A348" s="444">
        <f t="shared" si="25"/>
        <v>0</v>
      </c>
      <c r="B348" s="445">
        <f t="shared" si="23"/>
        <v>0</v>
      </c>
      <c r="C348" s="446">
        <f>IF(($P$9-SUM($C$9:C347))&gt;0,$AA$9,0)</f>
        <v>0</v>
      </c>
      <c r="D348" s="447">
        <f>IF(($P$10-SUM($D$9:D347))&gt;0,$AA$10,0)</f>
        <v>0</v>
      </c>
      <c r="E348" s="448">
        <f>ROUND(((P$9-SUM(C$9:C347))*G$2/100)/12,0)+ROUND(((P$10-SUM(D$9:D347))*(G$2-P$15)/100)/12,0)</f>
        <v>0</v>
      </c>
      <c r="F348" s="449">
        <f t="shared" si="22"/>
        <v>0</v>
      </c>
      <c r="G348" s="1466"/>
      <c r="H348" s="1467"/>
      <c r="I348" s="450"/>
      <c r="J348" s="450"/>
      <c r="K348" s="450"/>
      <c r="L348" s="450"/>
      <c r="M348" s="451">
        <f t="shared" si="24"/>
        <v>0</v>
      </c>
      <c r="N348" s="457"/>
      <c r="X348" s="417"/>
      <c r="Y348" s="417"/>
      <c r="Z348" s="417"/>
      <c r="AA348" s="418"/>
    </row>
    <row r="349" spans="1:27" s="419" customFormat="1" ht="18.75" customHeight="1">
      <c r="A349" s="444">
        <f t="shared" si="25"/>
        <v>0</v>
      </c>
      <c r="B349" s="445">
        <f t="shared" si="23"/>
        <v>0</v>
      </c>
      <c r="C349" s="446">
        <f>IF(($P$9-SUM($C$9:C348))&gt;0,$AA$9,0)</f>
        <v>0</v>
      </c>
      <c r="D349" s="447">
        <f>IF(($P$10-SUM($D$9:D348))&gt;0,$AA$10,0)</f>
        <v>0</v>
      </c>
      <c r="E349" s="448">
        <f>ROUND(((P$9-SUM(C$9:C348))*G$2/100)/12,0)+ROUND(((P$10-SUM(D$9:D348))*(G$2-P$15)/100)/12,0)</f>
        <v>0</v>
      </c>
      <c r="F349" s="449">
        <f t="shared" si="22"/>
        <v>0</v>
      </c>
      <c r="G349" s="1466"/>
      <c r="H349" s="1467"/>
      <c r="I349" s="450"/>
      <c r="J349" s="450"/>
      <c r="K349" s="450"/>
      <c r="L349" s="450"/>
      <c r="M349" s="451">
        <f t="shared" si="24"/>
        <v>0</v>
      </c>
      <c r="N349" s="457"/>
      <c r="X349" s="417"/>
      <c r="Y349" s="417"/>
      <c r="Z349" s="417"/>
      <c r="AA349" s="418"/>
    </row>
    <row r="350" spans="1:27" s="419" customFormat="1" ht="18.75" customHeight="1">
      <c r="A350" s="444">
        <f t="shared" si="25"/>
        <v>0</v>
      </c>
      <c r="B350" s="445">
        <f t="shared" si="23"/>
        <v>0</v>
      </c>
      <c r="C350" s="446">
        <f>IF(($P$9-SUM($C$9:C349))&gt;0,$AA$9,0)</f>
        <v>0</v>
      </c>
      <c r="D350" s="447">
        <f>IF(($P$10-SUM($D$9:D349))&gt;0,$AA$10,0)</f>
        <v>0</v>
      </c>
      <c r="E350" s="448">
        <f>ROUND(((P$9-SUM(C$9:C349))*G$2/100)/12,0)+ROUND(((P$10-SUM(D$9:D349))*(G$2-P$15)/100)/12,0)</f>
        <v>0</v>
      </c>
      <c r="F350" s="449">
        <f t="shared" si="22"/>
        <v>0</v>
      </c>
      <c r="G350" s="1466"/>
      <c r="H350" s="1467"/>
      <c r="I350" s="450"/>
      <c r="J350" s="450"/>
      <c r="K350" s="450"/>
      <c r="L350" s="450"/>
      <c r="M350" s="451">
        <f t="shared" si="24"/>
        <v>0</v>
      </c>
      <c r="N350" s="457"/>
      <c r="X350" s="417"/>
      <c r="Y350" s="417"/>
      <c r="Z350" s="417"/>
      <c r="AA350" s="418"/>
    </row>
    <row r="351" spans="1:27" s="419" customFormat="1" ht="18.75" customHeight="1">
      <c r="A351" s="444">
        <f t="shared" si="25"/>
        <v>0</v>
      </c>
      <c r="B351" s="445">
        <f t="shared" si="23"/>
        <v>0</v>
      </c>
      <c r="C351" s="446">
        <f>IF(($P$9-SUM($C$9:C350))&gt;0,$AA$9,0)</f>
        <v>0</v>
      </c>
      <c r="D351" s="447">
        <f>IF(($P$10-SUM($D$9:D350))&gt;0,$AA$10,0)</f>
        <v>0</v>
      </c>
      <c r="E351" s="448">
        <f>ROUND(((P$9-SUM(C$9:C350))*G$2/100)/12,0)+ROUND(((P$10-SUM(D$9:D350))*(G$2-P$15)/100)/12,0)</f>
        <v>0</v>
      </c>
      <c r="F351" s="449">
        <f t="shared" si="22"/>
        <v>0</v>
      </c>
      <c r="G351" s="1466"/>
      <c r="H351" s="1467"/>
      <c r="I351" s="450"/>
      <c r="J351" s="450"/>
      <c r="K351" s="450"/>
      <c r="L351" s="450"/>
      <c r="M351" s="451">
        <f t="shared" si="24"/>
        <v>0</v>
      </c>
      <c r="N351" s="457"/>
      <c r="X351" s="417"/>
      <c r="Y351" s="417"/>
      <c r="Z351" s="417"/>
      <c r="AA351" s="418"/>
    </row>
    <row r="352" spans="1:27" s="419" customFormat="1" ht="18.75" customHeight="1">
      <c r="A352" s="444">
        <f t="shared" si="25"/>
        <v>0</v>
      </c>
      <c r="B352" s="445">
        <f t="shared" si="23"/>
        <v>0</v>
      </c>
      <c r="C352" s="446">
        <f>IF(($P$9-SUM($C$9:C351))&gt;0,$AA$9,0)</f>
        <v>0</v>
      </c>
      <c r="D352" s="447">
        <f>IF(($P$10-SUM($D$9:D351))&gt;0,$AA$10,0)</f>
        <v>0</v>
      </c>
      <c r="E352" s="448">
        <f>ROUND(((P$9-SUM(C$9:C351))*G$2/100)/12,0)+ROUND(((P$10-SUM(D$9:D351))*(G$2-P$15)/100)/12,0)</f>
        <v>0</v>
      </c>
      <c r="F352" s="449">
        <f t="shared" si="22"/>
        <v>0</v>
      </c>
      <c r="G352" s="1466"/>
      <c r="H352" s="1467"/>
      <c r="I352" s="450"/>
      <c r="J352" s="450"/>
      <c r="K352" s="450"/>
      <c r="L352" s="450"/>
      <c r="M352" s="451">
        <f t="shared" si="24"/>
        <v>0</v>
      </c>
      <c r="N352" s="457"/>
      <c r="X352" s="417"/>
      <c r="Y352" s="417"/>
      <c r="Z352" s="417"/>
      <c r="AA352" s="418"/>
    </row>
    <row r="353" spans="1:27" s="419" customFormat="1" ht="18.75" customHeight="1">
      <c r="A353" s="444">
        <f t="shared" si="25"/>
        <v>0</v>
      </c>
      <c r="B353" s="445">
        <f t="shared" si="23"/>
        <v>0</v>
      </c>
      <c r="C353" s="446">
        <f>IF(($P$9-SUM($C$9:C352))&gt;0,$AA$9,0)</f>
        <v>0</v>
      </c>
      <c r="D353" s="447">
        <f>IF(($P$10-SUM($D$9:D352))&gt;0,$AA$10,0)</f>
        <v>0</v>
      </c>
      <c r="E353" s="448">
        <f>ROUND(((P$9-SUM(C$9:C352))*G$2/100)/12,0)+ROUND(((P$10-SUM(D$9:D352))*(G$2-P$15)/100)/12,0)</f>
        <v>0</v>
      </c>
      <c r="F353" s="449">
        <f t="shared" si="22"/>
        <v>0</v>
      </c>
      <c r="G353" s="1466"/>
      <c r="H353" s="1467"/>
      <c r="I353" s="450"/>
      <c r="J353" s="450"/>
      <c r="K353" s="450"/>
      <c r="L353" s="450"/>
      <c r="M353" s="451">
        <f t="shared" si="24"/>
        <v>0</v>
      </c>
      <c r="N353" s="457"/>
      <c r="X353" s="417"/>
      <c r="Y353" s="417"/>
      <c r="Z353" s="417"/>
      <c r="AA353" s="418"/>
    </row>
    <row r="354" spans="1:27" s="419" customFormat="1" ht="18.75" customHeight="1">
      <c r="A354" s="444">
        <f t="shared" si="25"/>
        <v>0</v>
      </c>
      <c r="B354" s="445">
        <f t="shared" si="23"/>
        <v>0</v>
      </c>
      <c r="C354" s="446">
        <f>IF(($P$9-SUM($C$9:C353))&gt;0,$AA$9,0)</f>
        <v>0</v>
      </c>
      <c r="D354" s="447">
        <f>IF(($P$10-SUM($D$9:D353))&gt;0,$AA$10,0)</f>
        <v>0</v>
      </c>
      <c r="E354" s="448">
        <f>ROUND(((P$9-SUM(C$9:C353))*G$2/100)/12,0)+ROUND(((P$10-SUM(D$9:D353))*(G$2-P$15)/100)/12,0)</f>
        <v>0</v>
      </c>
      <c r="F354" s="449">
        <f t="shared" si="22"/>
        <v>0</v>
      </c>
      <c r="G354" s="459" t="s">
        <v>589</v>
      </c>
      <c r="H354" s="494">
        <f>IF(P$13&gt;1,"未定",SUM(F345:F356))</f>
        <v>0</v>
      </c>
      <c r="I354" s="450"/>
      <c r="J354" s="450"/>
      <c r="K354" s="450"/>
      <c r="L354" s="450"/>
      <c r="M354" s="451">
        <f t="shared" si="24"/>
        <v>0</v>
      </c>
      <c r="N354" s="457"/>
      <c r="X354" s="417"/>
      <c r="Y354" s="417"/>
      <c r="Z354" s="417"/>
      <c r="AA354" s="418"/>
    </row>
    <row r="355" spans="1:27" s="419" customFormat="1" ht="18.75" customHeight="1">
      <c r="A355" s="444">
        <f t="shared" si="25"/>
        <v>0</v>
      </c>
      <c r="B355" s="445">
        <f t="shared" si="23"/>
        <v>0</v>
      </c>
      <c r="C355" s="446">
        <f>IF(($P$9-SUM($C$9:C354))&gt;0,$AA$9,0)</f>
        <v>0</v>
      </c>
      <c r="D355" s="447">
        <f>IF(($P$10-SUM($D$9:D354))&gt;0,$AA$10,0)</f>
        <v>0</v>
      </c>
      <c r="E355" s="448">
        <f>ROUND(((P$9-SUM(C$9:C354))*G$2/100)/12,0)+ROUND(((P$10-SUM(D$9:D354))*(G$2-P$15)/100)/12,0)</f>
        <v>0</v>
      </c>
      <c r="F355" s="449">
        <f t="shared" si="22"/>
        <v>0</v>
      </c>
      <c r="G355" s="461" t="s">
        <v>616</v>
      </c>
      <c r="H355" s="462">
        <f>SUM(B345:B356)</f>
        <v>0</v>
      </c>
      <c r="I355" s="450"/>
      <c r="J355" s="450"/>
      <c r="K355" s="450"/>
      <c r="L355" s="450"/>
      <c r="M355" s="451">
        <f t="shared" si="24"/>
        <v>0</v>
      </c>
      <c r="N355" s="457"/>
      <c r="X355" s="417"/>
      <c r="Y355" s="417"/>
      <c r="Z355" s="417"/>
      <c r="AA355" s="418"/>
    </row>
    <row r="356" spans="1:27" s="419" customFormat="1" ht="18.75" customHeight="1">
      <c r="A356" s="465">
        <f t="shared" si="25"/>
        <v>0</v>
      </c>
      <c r="B356" s="466">
        <f t="shared" si="23"/>
        <v>0</v>
      </c>
      <c r="C356" s="467">
        <f>IF(($P$9-SUM($C$9:C355))&gt;0,$AA$9,0)</f>
        <v>0</v>
      </c>
      <c r="D356" s="468">
        <f>IF(($P$10-SUM($D$9:D355))&gt;0,$AA$10,0)</f>
        <v>0</v>
      </c>
      <c r="E356" s="469">
        <f>ROUND(((P$9-SUM(C$9:C355))*G$2/100)/12,0)+ROUND(((P$10-SUM(D$9:D355))*(G$2-P$15)/100)/12,0)</f>
        <v>0</v>
      </c>
      <c r="F356" s="470">
        <f t="shared" si="22"/>
        <v>0</v>
      </c>
      <c r="G356" s="471" t="s">
        <v>623</v>
      </c>
      <c r="H356" s="472">
        <f>IF(P$13&gt;1,"未定",SUM(E345:E356))</f>
        <v>0</v>
      </c>
      <c r="I356" s="473"/>
      <c r="J356" s="473"/>
      <c r="K356" s="473"/>
      <c r="L356" s="473"/>
      <c r="M356" s="474">
        <f t="shared" si="24"/>
        <v>0</v>
      </c>
      <c r="N356" s="457"/>
      <c r="X356" s="417"/>
      <c r="Y356" s="417"/>
      <c r="Z356" s="417"/>
      <c r="AA356" s="418"/>
    </row>
    <row r="357" spans="1:27" s="419" customFormat="1" ht="18.75" customHeight="1">
      <c r="A357" s="432">
        <f t="shared" si="25"/>
        <v>0</v>
      </c>
      <c r="B357" s="433">
        <f t="shared" si="23"/>
        <v>0</v>
      </c>
      <c r="C357" s="434">
        <f>IF(($P$9-SUM($C$9:C296))&gt;0,$AA$9,0)</f>
        <v>0</v>
      </c>
      <c r="D357" s="435">
        <f>IF(($P$10-SUM($D$9:D296))&gt;0,$AA$10,0)</f>
        <v>0</v>
      </c>
      <c r="E357" s="479">
        <f>ROUND(((P$9-SUM(C$9:C356))*G$2/100)/12,0)+ROUND(((P$10-SUM(D$9:D356))*(G$2-P$15)/100)/12,0)</f>
        <v>0</v>
      </c>
      <c r="F357" s="437">
        <f t="shared" si="22"/>
        <v>0</v>
      </c>
      <c r="G357" s="1464" t="s">
        <v>660</v>
      </c>
      <c r="H357" s="1465"/>
      <c r="I357" s="438"/>
      <c r="J357" s="438"/>
      <c r="K357" s="438"/>
      <c r="L357" s="438"/>
      <c r="M357" s="440">
        <f t="shared" si="24"/>
        <v>0</v>
      </c>
      <c r="N357" s="457"/>
      <c r="X357" s="417"/>
      <c r="Y357" s="417"/>
      <c r="Z357" s="417"/>
      <c r="AA357" s="418"/>
    </row>
    <row r="358" spans="1:27" s="419" customFormat="1" ht="18.75" customHeight="1">
      <c r="A358" s="444">
        <f t="shared" si="25"/>
        <v>0</v>
      </c>
      <c r="B358" s="445">
        <f t="shared" si="23"/>
        <v>0</v>
      </c>
      <c r="C358" s="446">
        <f>IF(($P$9-SUM($C$9:C357))&gt;0,$AA$9,0)</f>
        <v>0</v>
      </c>
      <c r="D358" s="447">
        <f>IF(($P$10-SUM($D$9:D357))&gt;0,$AA$10,0)</f>
        <v>0</v>
      </c>
      <c r="E358" s="448">
        <f>ROUND(((P$9-SUM(C$9:C357))*G$2/100)/12,0)+ROUND(((P$10-SUM(D$9:D357))*(G$2-P$15)/100)/12,0)</f>
        <v>0</v>
      </c>
      <c r="F358" s="449">
        <f t="shared" si="22"/>
        <v>0</v>
      </c>
      <c r="G358" s="1466"/>
      <c r="H358" s="1467"/>
      <c r="I358" s="450"/>
      <c r="J358" s="450"/>
      <c r="K358" s="450"/>
      <c r="L358" s="450"/>
      <c r="M358" s="451">
        <f t="shared" si="24"/>
        <v>0</v>
      </c>
      <c r="N358" s="457"/>
      <c r="X358" s="417"/>
      <c r="Y358" s="417"/>
      <c r="Z358" s="417"/>
      <c r="AA358" s="418"/>
    </row>
    <row r="359" spans="1:27" s="419" customFormat="1" ht="18.75" customHeight="1">
      <c r="A359" s="444">
        <f t="shared" si="25"/>
        <v>0</v>
      </c>
      <c r="B359" s="445">
        <f t="shared" si="23"/>
        <v>0</v>
      </c>
      <c r="C359" s="446">
        <f>IF(($P$9-SUM($C$9:C358))&gt;0,$AA$9,0)</f>
        <v>0</v>
      </c>
      <c r="D359" s="447">
        <f>IF(($P$10-SUM($D$9:D358))&gt;0,$AA$10,0)</f>
        <v>0</v>
      </c>
      <c r="E359" s="448">
        <f>ROUND(((P$9-SUM(C$9:C358))*G$2/100)/12,0)+ROUND(((P$10-SUM(D$9:D358))*(G$2-P$15)/100)/12,0)</f>
        <v>0</v>
      </c>
      <c r="F359" s="449">
        <f t="shared" si="22"/>
        <v>0</v>
      </c>
      <c r="G359" s="1466"/>
      <c r="H359" s="1467"/>
      <c r="I359" s="450"/>
      <c r="J359" s="450"/>
      <c r="K359" s="450"/>
      <c r="L359" s="450"/>
      <c r="M359" s="451">
        <f t="shared" si="24"/>
        <v>0</v>
      </c>
      <c r="N359" s="457"/>
      <c r="X359" s="417"/>
      <c r="Y359" s="417"/>
      <c r="Z359" s="417"/>
      <c r="AA359" s="418"/>
    </row>
    <row r="360" spans="1:27" s="419" customFormat="1" ht="18.75" customHeight="1">
      <c r="A360" s="444">
        <f t="shared" si="25"/>
        <v>0</v>
      </c>
      <c r="B360" s="445">
        <f t="shared" si="23"/>
        <v>0</v>
      </c>
      <c r="C360" s="446">
        <f>IF(($P$9-SUM($C$9:C359))&gt;0,$AA$9,0)</f>
        <v>0</v>
      </c>
      <c r="D360" s="447">
        <f>IF(($P$10-SUM($D$9:D359))&gt;0,$AA$10,0)</f>
        <v>0</v>
      </c>
      <c r="E360" s="448">
        <f>ROUND(((P$9-SUM(C$9:C359))*G$2/100)/12,0)+ROUND(((P$10-SUM(D$9:D359))*(G$2-P$15)/100)/12,0)</f>
        <v>0</v>
      </c>
      <c r="F360" s="449">
        <f t="shared" si="22"/>
        <v>0</v>
      </c>
      <c r="G360" s="1466"/>
      <c r="H360" s="1467"/>
      <c r="I360" s="450"/>
      <c r="J360" s="450"/>
      <c r="K360" s="450"/>
      <c r="L360" s="450"/>
      <c r="M360" s="451">
        <f t="shared" si="24"/>
        <v>0</v>
      </c>
      <c r="N360" s="457"/>
      <c r="X360" s="417"/>
      <c r="Y360" s="417"/>
      <c r="Z360" s="417"/>
      <c r="AA360" s="418"/>
    </row>
    <row r="361" spans="1:27" s="419" customFormat="1" ht="18.75" customHeight="1">
      <c r="A361" s="444">
        <f t="shared" si="25"/>
        <v>0</v>
      </c>
      <c r="B361" s="445">
        <f t="shared" si="23"/>
        <v>0</v>
      </c>
      <c r="C361" s="446">
        <f>IF(($P$9-SUM($C$9:C360))&gt;0,$AA$9,0)</f>
        <v>0</v>
      </c>
      <c r="D361" s="447">
        <f>IF(($P$10-SUM($D$9:D360))&gt;0,$AA$10,0)</f>
        <v>0</v>
      </c>
      <c r="E361" s="448">
        <f>ROUND(((P$9-SUM(C$9:C360))*G$2/100)/12,0)+ROUND(((P$10-SUM(D$9:D360))*(G$2-P$15)/100)/12,0)</f>
        <v>0</v>
      </c>
      <c r="F361" s="449">
        <f t="shared" si="22"/>
        <v>0</v>
      </c>
      <c r="G361" s="1466"/>
      <c r="H361" s="1467"/>
      <c r="I361" s="450"/>
      <c r="J361" s="450"/>
      <c r="K361" s="450"/>
      <c r="L361" s="450"/>
      <c r="M361" s="451">
        <f t="shared" si="24"/>
        <v>0</v>
      </c>
      <c r="N361" s="457"/>
      <c r="X361" s="417"/>
      <c r="Y361" s="417"/>
      <c r="Z361" s="417"/>
      <c r="AA361" s="418"/>
    </row>
    <row r="362" spans="1:27" s="419" customFormat="1" ht="18.75" customHeight="1">
      <c r="A362" s="444">
        <f t="shared" si="25"/>
        <v>0</v>
      </c>
      <c r="B362" s="445">
        <f t="shared" si="23"/>
        <v>0</v>
      </c>
      <c r="C362" s="446">
        <f>IF(($P$9-SUM($C$9:C361))&gt;0,$AA$9,0)</f>
        <v>0</v>
      </c>
      <c r="D362" s="447">
        <f>IF(($P$10-SUM($D$9:D361))&gt;0,$AA$10,0)</f>
        <v>0</v>
      </c>
      <c r="E362" s="448">
        <f>ROUND(((P$9-SUM(C$9:C361))*G$2/100)/12,0)+ROUND(((P$10-SUM(D$9:D361))*(G$2-P$15)/100)/12,0)</f>
        <v>0</v>
      </c>
      <c r="F362" s="449">
        <f t="shared" si="22"/>
        <v>0</v>
      </c>
      <c r="G362" s="1466"/>
      <c r="H362" s="1467"/>
      <c r="I362" s="450"/>
      <c r="J362" s="450"/>
      <c r="K362" s="450"/>
      <c r="L362" s="450"/>
      <c r="M362" s="451">
        <f t="shared" si="24"/>
        <v>0</v>
      </c>
      <c r="N362" s="457"/>
      <c r="X362" s="417"/>
      <c r="Y362" s="417"/>
      <c r="Z362" s="417"/>
      <c r="AA362" s="418"/>
    </row>
    <row r="363" spans="1:27" s="419" customFormat="1" ht="18.75" customHeight="1">
      <c r="A363" s="444">
        <f t="shared" si="25"/>
        <v>0</v>
      </c>
      <c r="B363" s="445">
        <f t="shared" si="23"/>
        <v>0</v>
      </c>
      <c r="C363" s="446">
        <f>IF(($P$9-SUM($C$9:C362))&gt;0,$AA$9,0)</f>
        <v>0</v>
      </c>
      <c r="D363" s="447">
        <f>IF(($P$10-SUM($D$9:D362))&gt;0,$AA$10,0)</f>
        <v>0</v>
      </c>
      <c r="E363" s="448">
        <f>ROUND(((P$9-SUM(C$9:C362))*G$2/100)/12,0)+ROUND(((P$10-SUM(D$9:D362))*(G$2-P$15)/100)/12,0)</f>
        <v>0</v>
      </c>
      <c r="F363" s="449">
        <f t="shared" si="22"/>
        <v>0</v>
      </c>
      <c r="G363" s="1466"/>
      <c r="H363" s="1467"/>
      <c r="I363" s="450"/>
      <c r="J363" s="450"/>
      <c r="K363" s="450"/>
      <c r="L363" s="450"/>
      <c r="M363" s="451">
        <f t="shared" si="24"/>
        <v>0</v>
      </c>
      <c r="N363" s="457"/>
      <c r="X363" s="417"/>
      <c r="Y363" s="417"/>
      <c r="Z363" s="417"/>
      <c r="AA363" s="418"/>
    </row>
    <row r="364" spans="1:27" s="419" customFormat="1" ht="18.75" customHeight="1">
      <c r="A364" s="444">
        <f t="shared" si="25"/>
        <v>0</v>
      </c>
      <c r="B364" s="445">
        <f t="shared" si="23"/>
        <v>0</v>
      </c>
      <c r="C364" s="446">
        <f>IF(($P$9-SUM($C$9:C363))&gt;0,$AA$9,0)</f>
        <v>0</v>
      </c>
      <c r="D364" s="447">
        <f>IF(($P$10-SUM($D$9:D363))&gt;0,$AA$10,0)</f>
        <v>0</v>
      </c>
      <c r="E364" s="448">
        <f>ROUND(((P$9-SUM(C$9:C363))*G$2/100)/12,0)+ROUND(((P$10-SUM(D$9:D363))*(G$2-P$15)/100)/12,0)</f>
        <v>0</v>
      </c>
      <c r="F364" s="449">
        <f t="shared" si="22"/>
        <v>0</v>
      </c>
      <c r="G364" s="1466"/>
      <c r="H364" s="1467"/>
      <c r="I364" s="450"/>
      <c r="J364" s="450"/>
      <c r="K364" s="450"/>
      <c r="L364" s="450"/>
      <c r="M364" s="451">
        <f t="shared" si="24"/>
        <v>0</v>
      </c>
      <c r="N364" s="457"/>
      <c r="X364" s="417"/>
      <c r="Y364" s="417"/>
      <c r="Z364" s="417"/>
      <c r="AA364" s="418"/>
    </row>
    <row r="365" spans="1:27" s="419" customFormat="1" ht="18.75" customHeight="1">
      <c r="A365" s="444">
        <f t="shared" si="25"/>
        <v>0</v>
      </c>
      <c r="B365" s="445">
        <f t="shared" si="23"/>
        <v>0</v>
      </c>
      <c r="C365" s="446">
        <f>IF(($P$9-SUM($C$9:C364))&gt;0,$AA$9,0)</f>
        <v>0</v>
      </c>
      <c r="D365" s="447">
        <f>IF(($P$10-SUM($D$9:D364))&gt;0,$AA$10,0)</f>
        <v>0</v>
      </c>
      <c r="E365" s="448">
        <f>ROUND(((P$9-SUM(C$9:C364))*G$2/100)/12,0)+ROUND(((P$10-SUM(D$9:D364))*(G$2-P$15)/100)/12,0)</f>
        <v>0</v>
      </c>
      <c r="F365" s="449">
        <f t="shared" si="22"/>
        <v>0</v>
      </c>
      <c r="G365" s="1466"/>
      <c r="H365" s="1467"/>
      <c r="I365" s="450"/>
      <c r="J365" s="450"/>
      <c r="K365" s="450"/>
      <c r="L365" s="450"/>
      <c r="M365" s="451">
        <f t="shared" si="24"/>
        <v>0</v>
      </c>
      <c r="N365" s="457"/>
      <c r="X365" s="417"/>
      <c r="Y365" s="417"/>
      <c r="Z365" s="417"/>
      <c r="AA365" s="418"/>
    </row>
    <row r="366" spans="1:27" s="419" customFormat="1" ht="18.75" customHeight="1">
      <c r="A366" s="444">
        <f t="shared" si="25"/>
        <v>0</v>
      </c>
      <c r="B366" s="445">
        <f t="shared" si="23"/>
        <v>0</v>
      </c>
      <c r="C366" s="446">
        <f>IF(($P$9-SUM($C$9:C365))&gt;0,$AA$9,0)</f>
        <v>0</v>
      </c>
      <c r="D366" s="447">
        <f>IF(($P$10-SUM($D$9:D365))&gt;0,$AA$10,0)</f>
        <v>0</v>
      </c>
      <c r="E366" s="448">
        <f>ROUND(((P$9-SUM(C$9:C365))*G$2/100)/12,0)+ROUND(((P$10-SUM(D$9:D365))*(G$2-P$15)/100)/12,0)</f>
        <v>0</v>
      </c>
      <c r="F366" s="449">
        <f t="shared" si="22"/>
        <v>0</v>
      </c>
      <c r="G366" s="459" t="s">
        <v>589</v>
      </c>
      <c r="H366" s="494">
        <f>IF(P$13&gt;1,"未定",SUM(F357:F368))</f>
        <v>0</v>
      </c>
      <c r="I366" s="450"/>
      <c r="J366" s="450"/>
      <c r="K366" s="450"/>
      <c r="L366" s="450"/>
      <c r="M366" s="451">
        <f t="shared" si="24"/>
        <v>0</v>
      </c>
      <c r="N366" s="457"/>
      <c r="X366" s="417"/>
      <c r="Y366" s="417"/>
      <c r="Z366" s="417"/>
      <c r="AA366" s="418"/>
    </row>
    <row r="367" spans="1:27" s="419" customFormat="1" ht="18.75" customHeight="1">
      <c r="A367" s="444">
        <f t="shared" si="25"/>
        <v>0</v>
      </c>
      <c r="B367" s="445">
        <f t="shared" si="23"/>
        <v>0</v>
      </c>
      <c r="C367" s="446">
        <f>IF(($P$9-SUM($C$9:C366))&gt;0,$AA$9,0)</f>
        <v>0</v>
      </c>
      <c r="D367" s="447">
        <f>IF(($P$10-SUM($D$9:D366))&gt;0,$AA$10,0)</f>
        <v>0</v>
      </c>
      <c r="E367" s="448">
        <f>ROUND(((P$9-SUM(C$9:C366))*G$2/100)/12,0)+ROUND(((P$10-SUM(D$9:D366))*(G$2-P$15)/100)/12,0)</f>
        <v>0</v>
      </c>
      <c r="F367" s="449">
        <f t="shared" si="22"/>
        <v>0</v>
      </c>
      <c r="G367" s="461" t="s">
        <v>616</v>
      </c>
      <c r="H367" s="462">
        <f>SUM(B357:B368)</f>
        <v>0</v>
      </c>
      <c r="I367" s="450"/>
      <c r="J367" s="450"/>
      <c r="K367" s="450"/>
      <c r="L367" s="450"/>
      <c r="M367" s="451">
        <f t="shared" si="24"/>
        <v>0</v>
      </c>
      <c r="N367" s="457"/>
      <c r="X367" s="417"/>
      <c r="Y367" s="417"/>
      <c r="Z367" s="417"/>
      <c r="AA367" s="418"/>
    </row>
    <row r="368" spans="1:27" s="419" customFormat="1" ht="18.75" customHeight="1">
      <c r="A368" s="465">
        <f t="shared" si="25"/>
        <v>0</v>
      </c>
      <c r="B368" s="466">
        <f t="shared" si="23"/>
        <v>0</v>
      </c>
      <c r="C368" s="467">
        <f>IF(($P$9-SUM($C$9:C367))&gt;0,$AA$9,0)</f>
        <v>0</v>
      </c>
      <c r="D368" s="468">
        <f>IF(($P$10-SUM($D$9:D367))&gt;0,$AA$10,0)</f>
        <v>0</v>
      </c>
      <c r="E368" s="469">
        <f>ROUND(((P$9-SUM(C$9:C367))*G$2/100)/12,0)+ROUND(((P$10-SUM(D$9:D367))*(G$2-P$15)/100)/12,0)</f>
        <v>0</v>
      </c>
      <c r="F368" s="470">
        <f t="shared" si="22"/>
        <v>0</v>
      </c>
      <c r="G368" s="471" t="s">
        <v>623</v>
      </c>
      <c r="H368" s="472">
        <f>IF(P$13&gt;1,"未定",SUM(E357:E368))</f>
        <v>0</v>
      </c>
      <c r="I368" s="473"/>
      <c r="J368" s="473"/>
      <c r="K368" s="473"/>
      <c r="L368" s="473"/>
      <c r="M368" s="474">
        <f t="shared" si="24"/>
        <v>0</v>
      </c>
      <c r="N368" s="457"/>
      <c r="X368" s="417"/>
      <c r="Y368" s="417"/>
      <c r="Z368" s="417"/>
      <c r="AA368" s="418"/>
    </row>
    <row r="369" spans="1:27" s="419" customFormat="1" ht="18.75" customHeight="1">
      <c r="A369" s="495" t="s">
        <v>661</v>
      </c>
      <c r="B369" s="496">
        <f>SUM(B9:B368)</f>
        <v>0</v>
      </c>
      <c r="C369" s="497">
        <f>SUM(C9:C368)</f>
        <v>0</v>
      </c>
      <c r="D369" s="498">
        <f>SUM(D9:D368)</f>
        <v>0</v>
      </c>
      <c r="E369" s="499">
        <f>IF(P$13&gt;1,"未定",SUM(E9:E368))</f>
        <v>0</v>
      </c>
      <c r="F369" s="500">
        <f>IF(P13&gt;1,"未定",SUM(F9:F368))</f>
        <v>0</v>
      </c>
      <c r="G369" s="1462">
        <f>IF(P13&gt;1,"未定",SUM(H18,H30,H42,H54,H66,H78,H90,H102,H114,H126,H138,H150,H162,H174,H186,H198,H210,H222,H234,H246,H258,H270,H282,H294,H366,H306,H318,H330,H342,H354,))</f>
        <v>0</v>
      </c>
      <c r="H369" s="1463"/>
      <c r="I369" s="501">
        <f>SUM(I9:I368)</f>
        <v>0</v>
      </c>
      <c r="J369" s="500">
        <f>SUM(J9:J368)</f>
        <v>0</v>
      </c>
      <c r="K369" s="500">
        <f>SUM(K9:K368)</f>
        <v>0</v>
      </c>
      <c r="L369" s="500">
        <f>SUM(L9:L368)</f>
        <v>0</v>
      </c>
      <c r="M369" s="500">
        <f>SUM(M9:M368)</f>
        <v>0</v>
      </c>
      <c r="N369" s="457"/>
      <c r="X369" s="417"/>
      <c r="Y369" s="417"/>
      <c r="Z369" s="417"/>
      <c r="AA369" s="418"/>
    </row>
    <row r="370" spans="1:27" s="419" customFormat="1" ht="22.5" customHeight="1">
      <c r="A370" s="1452" t="s">
        <v>662</v>
      </c>
      <c r="B370" s="1453"/>
      <c r="C370" s="1454"/>
      <c r="D370" s="1455"/>
      <c r="E370" s="1460" t="s">
        <v>663</v>
      </c>
      <c r="F370" s="1461"/>
      <c r="G370" s="1462">
        <f>B369</f>
        <v>0</v>
      </c>
      <c r="H370" s="1463"/>
      <c r="I370" s="502"/>
      <c r="J370" s="502"/>
      <c r="K370" s="502"/>
      <c r="L370" s="502"/>
      <c r="M370" s="499">
        <f>SUM(I370:L370)</f>
        <v>0</v>
      </c>
      <c r="N370" s="457"/>
      <c r="X370" s="417"/>
      <c r="Y370" s="417"/>
      <c r="Z370" s="417"/>
      <c r="AA370" s="418"/>
    </row>
    <row r="371" spans="1:27" s="419" customFormat="1" ht="22.5" customHeight="1">
      <c r="A371" s="1456"/>
      <c r="B371" s="1457"/>
      <c r="C371" s="1458"/>
      <c r="D371" s="1459"/>
      <c r="E371" s="1460" t="s">
        <v>664</v>
      </c>
      <c r="F371" s="1461"/>
      <c r="G371" s="1462">
        <f>E369</f>
        <v>0</v>
      </c>
      <c r="H371" s="1463"/>
      <c r="I371" s="502"/>
      <c r="J371" s="502"/>
      <c r="K371" s="502"/>
      <c r="L371" s="502"/>
      <c r="M371" s="503">
        <f>SUM(I371:L371)</f>
        <v>0</v>
      </c>
      <c r="N371" s="504"/>
      <c r="X371" s="417"/>
      <c r="Y371" s="417"/>
      <c r="Z371" s="417"/>
      <c r="AA371" s="418"/>
    </row>
    <row r="372" spans="1:27" ht="5.25" customHeight="1">
      <c r="O372" s="419"/>
      <c r="P372" s="419"/>
      <c r="Q372" s="419"/>
      <c r="R372" s="419"/>
      <c r="S372" s="419"/>
      <c r="T372" s="419"/>
      <c r="U372" s="419"/>
      <c r="V372" s="419"/>
    </row>
    <row r="373" spans="1:27">
      <c r="A373" s="411" t="s">
        <v>665</v>
      </c>
      <c r="O373" s="419"/>
      <c r="P373" s="419"/>
      <c r="Q373" s="419"/>
      <c r="R373" s="419"/>
      <c r="S373" s="419"/>
      <c r="T373" s="419"/>
      <c r="U373" s="419"/>
      <c r="V373" s="419"/>
    </row>
    <row r="374" spans="1:27">
      <c r="A374" s="411" t="s">
        <v>666</v>
      </c>
      <c r="O374" s="419"/>
      <c r="P374" s="419"/>
      <c r="Q374" s="419"/>
      <c r="R374" s="419"/>
      <c r="S374" s="419"/>
      <c r="T374" s="419"/>
      <c r="U374" s="419"/>
      <c r="V374" s="419"/>
    </row>
    <row r="375" spans="1:27">
      <c r="A375" s="411" t="s">
        <v>667</v>
      </c>
      <c r="O375" s="419"/>
      <c r="P375" s="419"/>
      <c r="Q375" s="419"/>
      <c r="R375" s="419"/>
      <c r="S375" s="419"/>
      <c r="T375" s="419"/>
      <c r="U375" s="419"/>
      <c r="V375" s="419"/>
    </row>
    <row r="376" spans="1:27">
      <c r="A376" s="411" t="s">
        <v>668</v>
      </c>
      <c r="O376" s="419"/>
      <c r="P376" s="419"/>
      <c r="Q376" s="419"/>
      <c r="R376" s="419"/>
      <c r="S376" s="419"/>
      <c r="T376" s="419"/>
      <c r="U376" s="419"/>
      <c r="V376" s="419"/>
    </row>
    <row r="377" spans="1:27">
      <c r="A377" s="411" t="s">
        <v>669</v>
      </c>
      <c r="O377" s="419"/>
      <c r="P377" s="419"/>
      <c r="Q377" s="419"/>
      <c r="R377" s="419"/>
      <c r="S377" s="419"/>
      <c r="T377" s="419"/>
      <c r="U377" s="419"/>
      <c r="V377" s="419"/>
    </row>
    <row r="378" spans="1:27">
      <c r="O378" s="419"/>
      <c r="P378" s="419"/>
      <c r="Q378" s="419"/>
      <c r="R378" s="419"/>
      <c r="S378" s="419"/>
      <c r="T378" s="419"/>
      <c r="U378" s="419"/>
      <c r="V378" s="419"/>
    </row>
    <row r="379" spans="1:27">
      <c r="O379" s="419"/>
      <c r="P379" s="419"/>
      <c r="Q379" s="419"/>
      <c r="R379" s="419"/>
      <c r="S379" s="419"/>
      <c r="T379" s="419"/>
      <c r="U379" s="419"/>
      <c r="V379" s="419"/>
    </row>
    <row r="380" spans="1:27">
      <c r="O380" s="506"/>
      <c r="P380" s="419"/>
      <c r="Q380" s="419"/>
      <c r="R380" s="419"/>
      <c r="S380" s="419"/>
    </row>
    <row r="381" spans="1:27">
      <c r="O381" s="419"/>
      <c r="P381" s="419"/>
      <c r="Q381" s="419"/>
      <c r="S381" s="419"/>
    </row>
    <row r="382" spans="1:27">
      <c r="O382" s="419"/>
      <c r="P382" s="419"/>
      <c r="Q382" s="419"/>
    </row>
    <row r="383" spans="1:27">
      <c r="O383" s="419"/>
      <c r="P383" s="419"/>
      <c r="Q383" s="419"/>
    </row>
    <row r="384" spans="1:27">
      <c r="O384" s="419"/>
      <c r="P384" s="419"/>
      <c r="Q384" s="419"/>
    </row>
  </sheetData>
  <mergeCells count="66">
    <mergeCell ref="A4:A8"/>
    <mergeCell ref="B4:H4"/>
    <mergeCell ref="I4:M4"/>
    <mergeCell ref="B5:D5"/>
    <mergeCell ref="F5:F8"/>
    <mergeCell ref="L1:M1"/>
    <mergeCell ref="A2:B2"/>
    <mergeCell ref="C2:D2"/>
    <mergeCell ref="G2:H2"/>
    <mergeCell ref="O2:W2"/>
    <mergeCell ref="P5:Q5"/>
    <mergeCell ref="B6:B8"/>
    <mergeCell ref="E6:E8"/>
    <mergeCell ref="O6:O7"/>
    <mergeCell ref="P6:Q7"/>
    <mergeCell ref="P8:Q8"/>
    <mergeCell ref="G5:H8"/>
    <mergeCell ref="I5:I8"/>
    <mergeCell ref="J5:J8"/>
    <mergeCell ref="K5:K8"/>
    <mergeCell ref="L5:L8"/>
    <mergeCell ref="M5:M8"/>
    <mergeCell ref="G81:H89"/>
    <mergeCell ref="G9:H17"/>
    <mergeCell ref="P9:Q9"/>
    <mergeCell ref="P10:Q10"/>
    <mergeCell ref="P11:Q11"/>
    <mergeCell ref="P12:Q12"/>
    <mergeCell ref="P13:Q13"/>
    <mergeCell ref="P14:Q14"/>
    <mergeCell ref="P15:Q15"/>
    <mergeCell ref="O16:R18"/>
    <mergeCell ref="G21:H29"/>
    <mergeCell ref="G33:H41"/>
    <mergeCell ref="G45:H53"/>
    <mergeCell ref="G57:H65"/>
    <mergeCell ref="G69:H77"/>
    <mergeCell ref="G225:H233"/>
    <mergeCell ref="G93:H101"/>
    <mergeCell ref="G105:H113"/>
    <mergeCell ref="G117:H125"/>
    <mergeCell ref="G129:H137"/>
    <mergeCell ref="G141:H149"/>
    <mergeCell ref="G153:H161"/>
    <mergeCell ref="G165:H173"/>
    <mergeCell ref="G177:H185"/>
    <mergeCell ref="G189:H197"/>
    <mergeCell ref="G201:H209"/>
    <mergeCell ref="G213:H221"/>
    <mergeCell ref="G369:H369"/>
    <mergeCell ref="G237:H245"/>
    <mergeCell ref="G249:H257"/>
    <mergeCell ref="G261:H269"/>
    <mergeCell ref="G273:H281"/>
    <mergeCell ref="G285:H293"/>
    <mergeCell ref="G297:H305"/>
    <mergeCell ref="G309:H317"/>
    <mergeCell ref="G321:H329"/>
    <mergeCell ref="G333:H341"/>
    <mergeCell ref="G345:H353"/>
    <mergeCell ref="G357:H365"/>
    <mergeCell ref="A370:D371"/>
    <mergeCell ref="E370:F370"/>
    <mergeCell ref="G370:H370"/>
    <mergeCell ref="E371:F371"/>
    <mergeCell ref="G371:H371"/>
  </mergeCells>
  <phoneticPr fontId="2"/>
  <dataValidations count="6">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Q13">
      <formula1>$Y$13:$Z$13</formula1>
    </dataValidation>
    <dataValidation allowBlank="1" showInputMessage="1" showErrorMessage="1" promptTitle="入力上の注意" prompt="据置期間の上限は、施設種類及び償還期間により異なりますのでご注意ください。" sqref="P12:Q12"/>
    <dataValidation type="whole" allowBlank="1" showInputMessage="1" showErrorMessage="1" promptTitle="入力上の注意" prompt="償還期間の上限は、施設種類、建物構造及び借入申込額により異なりますのでご注意ください。" sqref="P11:Q11">
      <formula1>3</formula1>
      <formula2>30</formula2>
    </dataValidation>
    <dataValidation type="list" allowBlank="1" showInputMessage="1" showErrorMessage="1" sqref="P5:Q5">
      <formula1>$Y$5:$Z$5</formula1>
    </dataValidation>
    <dataValidation allowBlank="1" showInputMessage="1" showErrorMessage="1" promptTitle="特養ﾕﾆｯﾄの有無" prompt="今次計画において、特養ﾕﾆｯﾄの整備を行なう場合は、「1」を入力してください。" sqref="P6:Q7"/>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s>
  <pageMargins left="0.7" right="0.7" top="0.75" bottom="0.75" header="0.3" footer="0.3"/>
  <pageSetup paperSize="9" scale="9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51"/>
  <sheetViews>
    <sheetView view="pageBreakPreview" zoomScaleNormal="100" zoomScaleSheetLayoutView="100" workbookViewId="0">
      <selection activeCell="B3" sqref="B3"/>
    </sheetView>
  </sheetViews>
  <sheetFormatPr defaultColWidth="9" defaultRowHeight="13.5"/>
  <cols>
    <col min="1" max="1" width="4.75" style="539" customWidth="1"/>
    <col min="2" max="2" width="13.75" style="539" customWidth="1"/>
    <col min="3" max="3" width="8.375" style="539" customWidth="1"/>
    <col min="4" max="10" width="8.75" style="539" customWidth="1"/>
    <col min="11" max="22" width="9.5" style="539" customWidth="1"/>
    <col min="23" max="16384" width="9" style="539"/>
  </cols>
  <sheetData>
    <row r="2" spans="1:22" ht="21">
      <c r="A2" s="537" t="s">
        <v>691</v>
      </c>
      <c r="B2" s="538"/>
      <c r="C2" s="538"/>
      <c r="D2" s="538"/>
      <c r="E2" s="538"/>
      <c r="F2" s="538"/>
      <c r="G2" s="538"/>
      <c r="H2" s="538"/>
      <c r="I2" s="538"/>
      <c r="J2" s="538"/>
      <c r="K2" s="538"/>
      <c r="L2" s="538"/>
      <c r="M2" s="538"/>
      <c r="N2" s="538"/>
      <c r="O2" s="538"/>
      <c r="P2" s="538"/>
      <c r="Q2" s="538"/>
      <c r="R2" s="538"/>
      <c r="S2" s="538"/>
      <c r="T2" s="538"/>
      <c r="U2" s="538"/>
      <c r="V2" s="538"/>
    </row>
    <row r="3" spans="1:22" ht="21">
      <c r="A3" s="537"/>
      <c r="B3" s="538"/>
      <c r="C3" s="538"/>
      <c r="D3" s="538"/>
      <c r="E3" s="538"/>
      <c r="F3" s="538"/>
      <c r="G3" s="538"/>
      <c r="H3" s="538"/>
      <c r="I3" s="538"/>
      <c r="J3" s="538"/>
      <c r="K3" s="538"/>
      <c r="L3" s="538"/>
      <c r="M3" s="538"/>
      <c r="N3" s="538"/>
      <c r="O3" s="538"/>
      <c r="P3" s="538"/>
      <c r="Q3" s="538"/>
      <c r="R3" s="538"/>
      <c r="S3" s="538"/>
      <c r="T3" s="538"/>
      <c r="U3" s="538"/>
      <c r="V3" s="538"/>
    </row>
    <row r="4" spans="1:22" ht="21">
      <c r="A4" s="540"/>
      <c r="B4" s="541"/>
      <c r="C4" s="541"/>
      <c r="D4" s="541"/>
      <c r="E4" s="541"/>
      <c r="F4" s="541"/>
      <c r="G4" s="541"/>
      <c r="H4" s="541"/>
      <c r="I4" s="541"/>
      <c r="J4" s="541"/>
      <c r="K4" s="541"/>
      <c r="L4" s="541"/>
      <c r="M4" s="541"/>
      <c r="N4" s="541"/>
      <c r="O4" s="541"/>
      <c r="P4" s="541"/>
      <c r="Q4" s="541"/>
      <c r="R4" s="541"/>
      <c r="S4" s="541"/>
      <c r="T4" s="541"/>
      <c r="U4" s="541"/>
      <c r="V4" s="542"/>
    </row>
    <row r="5" spans="1:22" ht="21">
      <c r="A5" s="543" t="s">
        <v>692</v>
      </c>
      <c r="B5" s="544" t="s">
        <v>969</v>
      </c>
      <c r="C5" s="545"/>
      <c r="D5" s="545"/>
      <c r="E5" s="545"/>
      <c r="F5" s="545"/>
      <c r="G5" s="545"/>
      <c r="H5" s="545"/>
      <c r="I5" s="545"/>
      <c r="J5" s="545"/>
      <c r="K5" s="545"/>
      <c r="L5" s="545"/>
      <c r="M5" s="545"/>
      <c r="N5" s="545"/>
      <c r="O5" s="545"/>
      <c r="P5" s="545"/>
      <c r="Q5" s="545"/>
      <c r="R5" s="545"/>
      <c r="S5" s="545"/>
      <c r="T5" s="545"/>
      <c r="U5" s="545"/>
      <c r="V5" s="546"/>
    </row>
    <row r="6" spans="1:22" ht="21">
      <c r="A6" s="543" t="s">
        <v>693</v>
      </c>
      <c r="B6" s="544" t="s">
        <v>694</v>
      </c>
      <c r="C6" s="545"/>
      <c r="D6" s="545"/>
      <c r="E6" s="545"/>
      <c r="F6" s="545"/>
      <c r="G6" s="545"/>
      <c r="H6" s="545"/>
      <c r="I6" s="545"/>
      <c r="J6" s="545"/>
      <c r="K6" s="545"/>
      <c r="L6" s="545"/>
      <c r="M6" s="545"/>
      <c r="N6" s="545"/>
      <c r="O6" s="545"/>
      <c r="P6" s="545"/>
      <c r="Q6" s="545"/>
      <c r="R6" s="545"/>
      <c r="S6" s="545"/>
      <c r="T6" s="545"/>
      <c r="U6" s="545"/>
      <c r="V6" s="546"/>
    </row>
    <row r="7" spans="1:22" ht="21">
      <c r="A7" s="543" t="s">
        <v>695</v>
      </c>
      <c r="B7" s="545" t="s">
        <v>696</v>
      </c>
      <c r="C7" s="545"/>
      <c r="D7" s="545"/>
      <c r="E7" s="545"/>
      <c r="F7" s="545"/>
      <c r="G7" s="545"/>
      <c r="H7" s="545"/>
      <c r="I7" s="545"/>
      <c r="J7" s="545"/>
      <c r="K7" s="545"/>
      <c r="L7" s="545"/>
      <c r="M7" s="545"/>
      <c r="N7" s="545"/>
      <c r="O7" s="545"/>
      <c r="P7" s="545"/>
      <c r="Q7" s="545"/>
      <c r="R7" s="545"/>
      <c r="S7" s="545"/>
      <c r="T7" s="545"/>
      <c r="U7" s="545"/>
      <c r="V7" s="546"/>
    </row>
    <row r="8" spans="1:22" ht="21">
      <c r="A8" s="543" t="s">
        <v>697</v>
      </c>
      <c r="B8" s="545" t="s">
        <v>698</v>
      </c>
      <c r="C8" s="545"/>
      <c r="D8" s="545"/>
      <c r="E8" s="545"/>
      <c r="F8" s="545"/>
      <c r="G8" s="545"/>
      <c r="H8" s="545"/>
      <c r="I8" s="545"/>
      <c r="J8" s="545"/>
      <c r="K8" s="545"/>
      <c r="L8" s="545"/>
      <c r="M8" s="545"/>
      <c r="N8" s="545"/>
      <c r="O8" s="545"/>
      <c r="P8" s="545"/>
      <c r="Q8" s="545"/>
      <c r="R8" s="545"/>
      <c r="S8" s="545"/>
      <c r="T8" s="545"/>
      <c r="U8" s="545"/>
      <c r="V8" s="546"/>
    </row>
    <row r="9" spans="1:22" ht="18.75">
      <c r="A9" s="547"/>
      <c r="B9" s="548"/>
      <c r="C9" s="548"/>
      <c r="D9" s="548"/>
      <c r="E9" s="548"/>
      <c r="F9" s="548"/>
      <c r="G9" s="548"/>
      <c r="H9" s="548"/>
      <c r="I9" s="548"/>
      <c r="J9" s="548"/>
      <c r="K9" s="548"/>
      <c r="L9" s="548"/>
      <c r="M9" s="548"/>
      <c r="N9" s="548"/>
      <c r="O9" s="548"/>
      <c r="P9" s="548"/>
      <c r="Q9" s="548"/>
      <c r="R9" s="548"/>
      <c r="S9" s="548"/>
      <c r="T9" s="548"/>
      <c r="U9" s="548"/>
      <c r="V9" s="549"/>
    </row>
    <row r="10" spans="1:22" ht="18" thickBot="1">
      <c r="A10" s="550"/>
      <c r="B10" s="550"/>
      <c r="C10" s="550"/>
      <c r="D10" s="551"/>
      <c r="E10" s="551"/>
      <c r="F10" s="551"/>
      <c r="G10" s="551"/>
      <c r="H10" s="551"/>
      <c r="I10" s="551"/>
      <c r="J10" s="551"/>
      <c r="K10" s="551"/>
      <c r="L10" s="551"/>
      <c r="M10" s="552"/>
      <c r="N10" s="553"/>
      <c r="O10" s="554"/>
      <c r="P10" s="554"/>
      <c r="Q10" s="554"/>
      <c r="R10" s="554"/>
      <c r="S10" s="555"/>
      <c r="T10" s="554"/>
      <c r="U10" s="554"/>
      <c r="V10" s="556" t="s">
        <v>699</v>
      </c>
    </row>
    <row r="11" spans="1:22" s="558" customFormat="1" ht="14.25">
      <c r="A11" s="1577" t="s">
        <v>292</v>
      </c>
      <c r="B11" s="1580" t="s">
        <v>700</v>
      </c>
      <c r="C11" s="557" t="s">
        <v>701</v>
      </c>
      <c r="D11" s="1590" t="s">
        <v>702</v>
      </c>
      <c r="E11" s="1602"/>
      <c r="F11" s="1590" t="s">
        <v>703</v>
      </c>
      <c r="G11" s="1603"/>
      <c r="H11" s="1590" t="s">
        <v>704</v>
      </c>
      <c r="I11" s="1591"/>
      <c r="J11" s="1591"/>
      <c r="K11" s="1604" t="s">
        <v>705</v>
      </c>
      <c r="L11" s="1591"/>
      <c r="M11" s="1591"/>
      <c r="N11" s="1591"/>
      <c r="O11" s="1588" t="s">
        <v>706</v>
      </c>
      <c r="P11" s="1589"/>
      <c r="Q11" s="1590" t="s">
        <v>707</v>
      </c>
      <c r="R11" s="1591"/>
      <c r="S11" s="1591"/>
      <c r="T11" s="1591"/>
      <c r="U11" s="1588" t="s">
        <v>708</v>
      </c>
      <c r="V11" s="1592"/>
    </row>
    <row r="12" spans="1:22" s="558" customFormat="1">
      <c r="A12" s="1578"/>
      <c r="B12" s="1581"/>
      <c r="C12" s="1581" t="s">
        <v>709</v>
      </c>
      <c r="D12" s="1594" t="s">
        <v>710</v>
      </c>
      <c r="E12" s="1596" t="s">
        <v>711</v>
      </c>
      <c r="F12" s="1598" t="s">
        <v>712</v>
      </c>
      <c r="G12" s="1598" t="s">
        <v>713</v>
      </c>
      <c r="H12" s="1600" t="s">
        <v>714</v>
      </c>
      <c r="I12" s="1600" t="s">
        <v>715</v>
      </c>
      <c r="J12" s="1600" t="s">
        <v>716</v>
      </c>
      <c r="K12" s="1605">
        <v>6</v>
      </c>
      <c r="L12" s="1575">
        <f>+K12+1</f>
        <v>7</v>
      </c>
      <c r="M12" s="1575">
        <f t="shared" ref="M12:P12" si="0">L12+1</f>
        <v>8</v>
      </c>
      <c r="N12" s="1575">
        <f t="shared" si="0"/>
        <v>9</v>
      </c>
      <c r="O12" s="1575">
        <f t="shared" si="0"/>
        <v>10</v>
      </c>
      <c r="P12" s="1575">
        <f t="shared" si="0"/>
        <v>11</v>
      </c>
      <c r="Q12" s="1586">
        <f>K12</f>
        <v>6</v>
      </c>
      <c r="R12" s="1575">
        <f>L12</f>
        <v>7</v>
      </c>
      <c r="S12" s="1575">
        <f t="shared" ref="S12:T12" si="1">M12</f>
        <v>8</v>
      </c>
      <c r="T12" s="1575">
        <f t="shared" si="1"/>
        <v>9</v>
      </c>
      <c r="U12" s="1575">
        <f>O12</f>
        <v>10</v>
      </c>
      <c r="V12" s="1607">
        <f>P12</f>
        <v>11</v>
      </c>
    </row>
    <row r="13" spans="1:22" s="558" customFormat="1" ht="14.25" thickBot="1">
      <c r="A13" s="1579"/>
      <c r="B13" s="1582"/>
      <c r="C13" s="1593"/>
      <c r="D13" s="1595"/>
      <c r="E13" s="1597"/>
      <c r="F13" s="1599"/>
      <c r="G13" s="1599"/>
      <c r="H13" s="1601"/>
      <c r="I13" s="1601"/>
      <c r="J13" s="1601"/>
      <c r="K13" s="1606"/>
      <c r="L13" s="1576"/>
      <c r="M13" s="1576"/>
      <c r="N13" s="1576"/>
      <c r="O13" s="1576"/>
      <c r="P13" s="1576"/>
      <c r="Q13" s="1587"/>
      <c r="R13" s="1576"/>
      <c r="S13" s="1576"/>
      <c r="T13" s="1576"/>
      <c r="U13" s="1576"/>
      <c r="V13" s="1608"/>
    </row>
    <row r="14" spans="1:22" ht="14.25" thickTop="1">
      <c r="A14" s="1583" t="s">
        <v>717</v>
      </c>
      <c r="B14" s="1568"/>
      <c r="C14" s="1566"/>
      <c r="D14" s="1569"/>
      <c r="E14" s="1569"/>
      <c r="F14" s="1564"/>
      <c r="G14" s="1564"/>
      <c r="H14" s="1565"/>
      <c r="I14" s="1566"/>
      <c r="J14" s="1567"/>
      <c r="K14" s="559"/>
      <c r="L14" s="560"/>
      <c r="M14" s="560"/>
      <c r="N14" s="560"/>
      <c r="O14" s="560"/>
      <c r="P14" s="560"/>
      <c r="Q14" s="561"/>
      <c r="R14" s="560"/>
      <c r="S14" s="560"/>
      <c r="T14" s="560"/>
      <c r="U14" s="560"/>
      <c r="V14" s="562"/>
    </row>
    <row r="15" spans="1:22">
      <c r="A15" s="1584"/>
      <c r="B15" s="1562"/>
      <c r="C15" s="1537"/>
      <c r="D15" s="1553"/>
      <c r="E15" s="1553"/>
      <c r="F15" s="1555"/>
      <c r="G15" s="1555"/>
      <c r="H15" s="1557"/>
      <c r="I15" s="1537"/>
      <c r="J15" s="1539"/>
      <c r="K15" s="563"/>
      <c r="L15" s="564"/>
      <c r="M15" s="564"/>
      <c r="N15" s="564"/>
      <c r="O15" s="564"/>
      <c r="P15" s="564"/>
      <c r="Q15" s="565"/>
      <c r="R15" s="564"/>
      <c r="S15" s="564"/>
      <c r="T15" s="564"/>
      <c r="U15" s="564"/>
      <c r="V15" s="566"/>
    </row>
    <row r="16" spans="1:22">
      <c r="A16" s="1584"/>
      <c r="B16" s="1559"/>
      <c r="C16" s="1551"/>
      <c r="D16" s="1560"/>
      <c r="E16" s="1560"/>
      <c r="F16" s="1561"/>
      <c r="G16" s="1561"/>
      <c r="H16" s="1550"/>
      <c r="I16" s="1551"/>
      <c r="J16" s="1552"/>
      <c r="K16" s="563"/>
      <c r="L16" s="564"/>
      <c r="M16" s="564"/>
      <c r="N16" s="564"/>
      <c r="O16" s="564"/>
      <c r="P16" s="564"/>
      <c r="Q16" s="565"/>
      <c r="R16" s="564"/>
      <c r="S16" s="564"/>
      <c r="T16" s="564"/>
      <c r="U16" s="564"/>
      <c r="V16" s="566"/>
    </row>
    <row r="17" spans="1:22">
      <c r="A17" s="1584"/>
      <c r="B17" s="1559"/>
      <c r="C17" s="1551"/>
      <c r="D17" s="1560"/>
      <c r="E17" s="1560"/>
      <c r="F17" s="1561"/>
      <c r="G17" s="1561"/>
      <c r="H17" s="1550"/>
      <c r="I17" s="1551"/>
      <c r="J17" s="1552"/>
      <c r="K17" s="563"/>
      <c r="L17" s="564"/>
      <c r="M17" s="564"/>
      <c r="N17" s="564"/>
      <c r="O17" s="564"/>
      <c r="P17" s="564"/>
      <c r="Q17" s="565"/>
      <c r="R17" s="564"/>
      <c r="S17" s="564"/>
      <c r="T17" s="564"/>
      <c r="U17" s="564"/>
      <c r="V17" s="566"/>
    </row>
    <row r="18" spans="1:22">
      <c r="A18" s="1584"/>
      <c r="B18" s="1559"/>
      <c r="C18" s="1551"/>
      <c r="D18" s="1560"/>
      <c r="E18" s="1560"/>
      <c r="F18" s="1561"/>
      <c r="G18" s="1561"/>
      <c r="H18" s="1550"/>
      <c r="I18" s="1551"/>
      <c r="J18" s="1552"/>
      <c r="K18" s="563"/>
      <c r="L18" s="564"/>
      <c r="M18" s="564"/>
      <c r="N18" s="564"/>
      <c r="O18" s="564"/>
      <c r="P18" s="564"/>
      <c r="Q18" s="565"/>
      <c r="R18" s="564"/>
      <c r="S18" s="564"/>
      <c r="T18" s="564"/>
      <c r="U18" s="564"/>
      <c r="V18" s="566"/>
    </row>
    <row r="19" spans="1:22">
      <c r="A19" s="1584"/>
      <c r="B19" s="1559"/>
      <c r="C19" s="1551"/>
      <c r="D19" s="1560"/>
      <c r="E19" s="1560"/>
      <c r="F19" s="1561"/>
      <c r="G19" s="1561"/>
      <c r="H19" s="1550"/>
      <c r="I19" s="1551"/>
      <c r="J19" s="1552"/>
      <c r="K19" s="563"/>
      <c r="L19" s="564"/>
      <c r="M19" s="564"/>
      <c r="N19" s="564"/>
      <c r="O19" s="564"/>
      <c r="P19" s="564"/>
      <c r="Q19" s="565"/>
      <c r="R19" s="564"/>
      <c r="S19" s="564"/>
      <c r="T19" s="564"/>
      <c r="U19" s="564"/>
      <c r="V19" s="566"/>
    </row>
    <row r="20" spans="1:22">
      <c r="A20" s="1584"/>
      <c r="B20" s="1559"/>
      <c r="C20" s="1551"/>
      <c r="D20" s="1560"/>
      <c r="E20" s="1560"/>
      <c r="F20" s="1561"/>
      <c r="G20" s="1561"/>
      <c r="H20" s="1550"/>
      <c r="I20" s="1551"/>
      <c r="J20" s="1552"/>
      <c r="K20" s="563"/>
      <c r="L20" s="564"/>
      <c r="M20" s="564"/>
      <c r="N20" s="564"/>
      <c r="O20" s="564"/>
      <c r="P20" s="564"/>
      <c r="Q20" s="565"/>
      <c r="R20" s="564"/>
      <c r="S20" s="564"/>
      <c r="T20" s="564"/>
      <c r="U20" s="564"/>
      <c r="V20" s="566"/>
    </row>
    <row r="21" spans="1:22">
      <c r="A21" s="1584"/>
      <c r="B21" s="1559"/>
      <c r="C21" s="1551"/>
      <c r="D21" s="1560"/>
      <c r="E21" s="1560"/>
      <c r="F21" s="1561"/>
      <c r="G21" s="1561"/>
      <c r="H21" s="1550"/>
      <c r="I21" s="1551"/>
      <c r="J21" s="1552"/>
      <c r="K21" s="563"/>
      <c r="L21" s="564"/>
      <c r="M21" s="564"/>
      <c r="N21" s="564"/>
      <c r="O21" s="564"/>
      <c r="P21" s="564"/>
      <c r="Q21" s="565"/>
      <c r="R21" s="564"/>
      <c r="S21" s="564"/>
      <c r="T21" s="564"/>
      <c r="U21" s="564"/>
      <c r="V21" s="566"/>
    </row>
    <row r="22" spans="1:22">
      <c r="A22" s="1584"/>
      <c r="B22" s="1559"/>
      <c r="C22" s="1551"/>
      <c r="D22" s="1560"/>
      <c r="E22" s="1560"/>
      <c r="F22" s="1561"/>
      <c r="G22" s="1561"/>
      <c r="H22" s="1550"/>
      <c r="I22" s="1551"/>
      <c r="J22" s="1552"/>
      <c r="K22" s="563"/>
      <c r="L22" s="564"/>
      <c r="M22" s="564"/>
      <c r="N22" s="564"/>
      <c r="O22" s="564"/>
      <c r="P22" s="564"/>
      <c r="Q22" s="565"/>
      <c r="R22" s="564"/>
      <c r="S22" s="564"/>
      <c r="T22" s="564"/>
      <c r="U22" s="564"/>
      <c r="V22" s="566"/>
    </row>
    <row r="23" spans="1:22">
      <c r="A23" s="1584"/>
      <c r="B23" s="1559"/>
      <c r="C23" s="1551"/>
      <c r="D23" s="1560"/>
      <c r="E23" s="1560"/>
      <c r="F23" s="1561"/>
      <c r="G23" s="1561"/>
      <c r="H23" s="1550"/>
      <c r="I23" s="1551"/>
      <c r="J23" s="1552"/>
      <c r="K23" s="563"/>
      <c r="L23" s="564"/>
      <c r="M23" s="564"/>
      <c r="N23" s="564"/>
      <c r="O23" s="564"/>
      <c r="P23" s="564"/>
      <c r="Q23" s="565"/>
      <c r="R23" s="564"/>
      <c r="S23" s="564"/>
      <c r="T23" s="564"/>
      <c r="U23" s="564"/>
      <c r="V23" s="566"/>
    </row>
    <row r="24" spans="1:22">
      <c r="A24" s="1584"/>
      <c r="B24" s="1562"/>
      <c r="C24" s="1537"/>
      <c r="D24" s="1553"/>
      <c r="E24" s="1553"/>
      <c r="F24" s="1555"/>
      <c r="G24" s="1555"/>
      <c r="H24" s="1557"/>
      <c r="I24" s="1537"/>
      <c r="J24" s="1539"/>
      <c r="K24" s="563"/>
      <c r="L24" s="564"/>
      <c r="M24" s="564"/>
      <c r="N24" s="564"/>
      <c r="O24" s="564"/>
      <c r="P24" s="564"/>
      <c r="Q24" s="565"/>
      <c r="R24" s="564"/>
      <c r="S24" s="564"/>
      <c r="T24" s="564"/>
      <c r="U24" s="564"/>
      <c r="V24" s="566"/>
    </row>
    <row r="25" spans="1:22" ht="14.25" thickBot="1">
      <c r="A25" s="1584"/>
      <c r="B25" s="1562"/>
      <c r="C25" s="1537"/>
      <c r="D25" s="1553"/>
      <c r="E25" s="1553"/>
      <c r="F25" s="1555"/>
      <c r="G25" s="1555"/>
      <c r="H25" s="1557"/>
      <c r="I25" s="1537"/>
      <c r="J25" s="1539"/>
      <c r="K25" s="567"/>
      <c r="L25" s="568"/>
      <c r="M25" s="568"/>
      <c r="N25" s="568"/>
      <c r="O25" s="568"/>
      <c r="P25" s="568"/>
      <c r="Q25" s="569"/>
      <c r="R25" s="568"/>
      <c r="S25" s="568"/>
      <c r="T25" s="568"/>
      <c r="U25" s="568"/>
      <c r="V25" s="570"/>
    </row>
    <row r="26" spans="1:22" ht="14.25" thickTop="1">
      <c r="A26" s="1584"/>
      <c r="B26" s="1541" t="s">
        <v>718</v>
      </c>
      <c r="C26" s="1542"/>
      <c r="D26" s="1573">
        <f>SUM(D14:D25)</f>
        <v>0</v>
      </c>
      <c r="E26" s="1573">
        <f>SUM(E14:E25)</f>
        <v>0</v>
      </c>
      <c r="F26" s="1519"/>
      <c r="G26" s="1519"/>
      <c r="H26" s="1519"/>
      <c r="I26" s="1519"/>
      <c r="J26" s="1519"/>
      <c r="K26" s="571">
        <f>K14+K16+K18+K20+K22+K24</f>
        <v>0</v>
      </c>
      <c r="L26" s="572">
        <f t="shared" ref="L26:V27" si="2">L14+L16+L18+L20+L22+L24</f>
        <v>0</v>
      </c>
      <c r="M26" s="572">
        <f t="shared" si="2"/>
        <v>0</v>
      </c>
      <c r="N26" s="572">
        <f t="shared" si="2"/>
        <v>0</v>
      </c>
      <c r="O26" s="572">
        <f t="shared" si="2"/>
        <v>0</v>
      </c>
      <c r="P26" s="572">
        <f t="shared" si="2"/>
        <v>0</v>
      </c>
      <c r="Q26" s="573">
        <f t="shared" si="2"/>
        <v>0</v>
      </c>
      <c r="R26" s="572">
        <f t="shared" si="2"/>
        <v>0</v>
      </c>
      <c r="S26" s="572">
        <f t="shared" si="2"/>
        <v>0</v>
      </c>
      <c r="T26" s="572">
        <f t="shared" si="2"/>
        <v>0</v>
      </c>
      <c r="U26" s="572">
        <f t="shared" si="2"/>
        <v>0</v>
      </c>
      <c r="V26" s="574">
        <f t="shared" si="2"/>
        <v>0</v>
      </c>
    </row>
    <row r="27" spans="1:22" ht="14.25" thickBot="1">
      <c r="A27" s="1585"/>
      <c r="B27" s="1543"/>
      <c r="C27" s="1544"/>
      <c r="D27" s="1574"/>
      <c r="E27" s="1574"/>
      <c r="F27" s="1520"/>
      <c r="G27" s="1520"/>
      <c r="H27" s="1520"/>
      <c r="I27" s="1520"/>
      <c r="J27" s="1520"/>
      <c r="K27" s="575">
        <f>K15+K17+K19+K21+K23+K25</f>
        <v>0</v>
      </c>
      <c r="L27" s="576">
        <f t="shared" si="2"/>
        <v>0</v>
      </c>
      <c r="M27" s="576">
        <f t="shared" si="2"/>
        <v>0</v>
      </c>
      <c r="N27" s="576">
        <f t="shared" si="2"/>
        <v>0</v>
      </c>
      <c r="O27" s="576">
        <f t="shared" si="2"/>
        <v>0</v>
      </c>
      <c r="P27" s="576">
        <f t="shared" si="2"/>
        <v>0</v>
      </c>
      <c r="Q27" s="577">
        <f t="shared" si="2"/>
        <v>0</v>
      </c>
      <c r="R27" s="576">
        <f t="shared" si="2"/>
        <v>0</v>
      </c>
      <c r="S27" s="576">
        <f t="shared" si="2"/>
        <v>0</v>
      </c>
      <c r="T27" s="576">
        <f t="shared" si="2"/>
        <v>0</v>
      </c>
      <c r="U27" s="576">
        <f t="shared" si="2"/>
        <v>0</v>
      </c>
      <c r="V27" s="578">
        <f t="shared" si="2"/>
        <v>0</v>
      </c>
    </row>
    <row r="28" spans="1:22" ht="14.25" thickTop="1">
      <c r="A28" s="1570" t="s">
        <v>719</v>
      </c>
      <c r="B28" s="1568"/>
      <c r="C28" s="1566"/>
      <c r="D28" s="1569"/>
      <c r="E28" s="1569"/>
      <c r="F28" s="1564"/>
      <c r="G28" s="1564"/>
      <c r="H28" s="1565"/>
      <c r="I28" s="1566"/>
      <c r="J28" s="1567"/>
      <c r="K28" s="559"/>
      <c r="L28" s="560"/>
      <c r="M28" s="560"/>
      <c r="N28" s="560"/>
      <c r="O28" s="560"/>
      <c r="P28" s="560"/>
      <c r="Q28" s="561"/>
      <c r="R28" s="560"/>
      <c r="S28" s="560"/>
      <c r="T28" s="560"/>
      <c r="U28" s="560"/>
      <c r="V28" s="562"/>
    </row>
    <row r="29" spans="1:22">
      <c r="A29" s="1571"/>
      <c r="B29" s="1562"/>
      <c r="C29" s="1537"/>
      <c r="D29" s="1553"/>
      <c r="E29" s="1553"/>
      <c r="F29" s="1555"/>
      <c r="G29" s="1555"/>
      <c r="H29" s="1557"/>
      <c r="I29" s="1537"/>
      <c r="J29" s="1539"/>
      <c r="K29" s="567"/>
      <c r="L29" s="568"/>
      <c r="M29" s="568"/>
      <c r="N29" s="568"/>
      <c r="O29" s="568"/>
      <c r="P29" s="568"/>
      <c r="Q29" s="569"/>
      <c r="R29" s="568"/>
      <c r="S29" s="568"/>
      <c r="T29" s="568"/>
      <c r="U29" s="568"/>
      <c r="V29" s="570"/>
    </row>
    <row r="30" spans="1:22">
      <c r="A30" s="1571"/>
      <c r="B30" s="1559"/>
      <c r="C30" s="1551"/>
      <c r="D30" s="1560"/>
      <c r="E30" s="1560"/>
      <c r="F30" s="1561"/>
      <c r="G30" s="1561"/>
      <c r="H30" s="1550"/>
      <c r="I30" s="1551"/>
      <c r="J30" s="1552"/>
      <c r="K30" s="563"/>
      <c r="L30" s="564"/>
      <c r="M30" s="564"/>
      <c r="N30" s="564"/>
      <c r="O30" s="564"/>
      <c r="P30" s="564"/>
      <c r="Q30" s="565"/>
      <c r="R30" s="564"/>
      <c r="S30" s="564"/>
      <c r="T30" s="564"/>
      <c r="U30" s="564"/>
      <c r="V30" s="566"/>
    </row>
    <row r="31" spans="1:22">
      <c r="A31" s="1571"/>
      <c r="B31" s="1559"/>
      <c r="C31" s="1551"/>
      <c r="D31" s="1560"/>
      <c r="E31" s="1560"/>
      <c r="F31" s="1561"/>
      <c r="G31" s="1561"/>
      <c r="H31" s="1550"/>
      <c r="I31" s="1551"/>
      <c r="J31" s="1552"/>
      <c r="K31" s="563"/>
      <c r="L31" s="564"/>
      <c r="M31" s="564"/>
      <c r="N31" s="564"/>
      <c r="O31" s="564"/>
      <c r="P31" s="564"/>
      <c r="Q31" s="565"/>
      <c r="R31" s="564"/>
      <c r="S31" s="564"/>
      <c r="T31" s="564"/>
      <c r="U31" s="564"/>
      <c r="V31" s="566"/>
    </row>
    <row r="32" spans="1:22">
      <c r="A32" s="1571"/>
      <c r="B32" s="1559"/>
      <c r="C32" s="1551"/>
      <c r="D32" s="1560"/>
      <c r="E32" s="1560"/>
      <c r="F32" s="1561"/>
      <c r="G32" s="1561"/>
      <c r="H32" s="1550"/>
      <c r="I32" s="1551"/>
      <c r="J32" s="1552"/>
      <c r="K32" s="563"/>
      <c r="L32" s="564"/>
      <c r="M32" s="564"/>
      <c r="N32" s="564"/>
      <c r="O32" s="564"/>
      <c r="P32" s="564"/>
      <c r="Q32" s="565"/>
      <c r="R32" s="564"/>
      <c r="S32" s="564"/>
      <c r="T32" s="564"/>
      <c r="U32" s="564"/>
      <c r="V32" s="566"/>
    </row>
    <row r="33" spans="1:23">
      <c r="A33" s="1571"/>
      <c r="B33" s="1559"/>
      <c r="C33" s="1551"/>
      <c r="D33" s="1560"/>
      <c r="E33" s="1560"/>
      <c r="F33" s="1561"/>
      <c r="G33" s="1561"/>
      <c r="H33" s="1550"/>
      <c r="I33" s="1551"/>
      <c r="J33" s="1552"/>
      <c r="K33" s="563"/>
      <c r="L33" s="564"/>
      <c r="M33" s="564"/>
      <c r="N33" s="564"/>
      <c r="O33" s="564"/>
      <c r="P33" s="564"/>
      <c r="Q33" s="565"/>
      <c r="R33" s="564"/>
      <c r="S33" s="564"/>
      <c r="T33" s="564"/>
      <c r="U33" s="564"/>
      <c r="V33" s="566"/>
    </row>
    <row r="34" spans="1:23">
      <c r="A34" s="1571"/>
      <c r="B34" s="1559"/>
      <c r="C34" s="1551"/>
      <c r="D34" s="1560"/>
      <c r="E34" s="1560"/>
      <c r="F34" s="1561"/>
      <c r="G34" s="1561"/>
      <c r="H34" s="1550"/>
      <c r="I34" s="1551"/>
      <c r="J34" s="1552"/>
      <c r="K34" s="563"/>
      <c r="L34" s="564"/>
      <c r="M34" s="564"/>
      <c r="N34" s="564"/>
      <c r="O34" s="564"/>
      <c r="P34" s="564"/>
      <c r="Q34" s="565"/>
      <c r="R34" s="564"/>
      <c r="S34" s="564"/>
      <c r="T34" s="564"/>
      <c r="U34" s="564"/>
      <c r="V34" s="566"/>
    </row>
    <row r="35" spans="1:23" ht="14.25" thickBot="1">
      <c r="A35" s="1571"/>
      <c r="B35" s="1559"/>
      <c r="C35" s="1551"/>
      <c r="D35" s="1560"/>
      <c r="E35" s="1560"/>
      <c r="F35" s="1561"/>
      <c r="G35" s="1561"/>
      <c r="H35" s="1550"/>
      <c r="I35" s="1551"/>
      <c r="J35" s="1552"/>
      <c r="K35" s="563"/>
      <c r="L35" s="564"/>
      <c r="M35" s="564"/>
      <c r="N35" s="564"/>
      <c r="O35" s="564"/>
      <c r="P35" s="564"/>
      <c r="Q35" s="565"/>
      <c r="R35" s="564"/>
      <c r="S35" s="564"/>
      <c r="T35" s="564"/>
      <c r="U35" s="564"/>
      <c r="V35" s="566"/>
    </row>
    <row r="36" spans="1:23" ht="14.25" thickTop="1">
      <c r="A36" s="1571"/>
      <c r="B36" s="1541" t="s">
        <v>720</v>
      </c>
      <c r="C36" s="1542"/>
      <c r="D36" s="1545">
        <f>SUM(D28:D35)</f>
        <v>0</v>
      </c>
      <c r="E36" s="1545">
        <f>SUM(E28:E35)</f>
        <v>0</v>
      </c>
      <c r="F36" s="1519"/>
      <c r="G36" s="1519"/>
      <c r="H36" s="1519"/>
      <c r="I36" s="1519"/>
      <c r="J36" s="1519"/>
      <c r="K36" s="571">
        <f>K28+K30+K32+K34</f>
        <v>0</v>
      </c>
      <c r="L36" s="572">
        <f t="shared" ref="L36:V37" si="3">L28+L30+L32+L34</f>
        <v>0</v>
      </c>
      <c r="M36" s="572">
        <f t="shared" si="3"/>
        <v>0</v>
      </c>
      <c r="N36" s="572">
        <f t="shared" si="3"/>
        <v>0</v>
      </c>
      <c r="O36" s="572">
        <f t="shared" si="3"/>
        <v>0</v>
      </c>
      <c r="P36" s="572">
        <f t="shared" si="3"/>
        <v>0</v>
      </c>
      <c r="Q36" s="573">
        <f t="shared" si="3"/>
        <v>0</v>
      </c>
      <c r="R36" s="572">
        <f t="shared" si="3"/>
        <v>0</v>
      </c>
      <c r="S36" s="572">
        <f t="shared" si="3"/>
        <v>0</v>
      </c>
      <c r="T36" s="572">
        <f t="shared" si="3"/>
        <v>0</v>
      </c>
      <c r="U36" s="572">
        <f t="shared" si="3"/>
        <v>0</v>
      </c>
      <c r="V36" s="574">
        <f t="shared" si="3"/>
        <v>0</v>
      </c>
    </row>
    <row r="37" spans="1:23" ht="14.25" thickBot="1">
      <c r="A37" s="1572"/>
      <c r="B37" s="1543"/>
      <c r="C37" s="1544"/>
      <c r="D37" s="1546"/>
      <c r="E37" s="1546"/>
      <c r="F37" s="1520"/>
      <c r="G37" s="1520"/>
      <c r="H37" s="1520"/>
      <c r="I37" s="1520"/>
      <c r="J37" s="1520"/>
      <c r="K37" s="575">
        <f>K29+K31+K33+K35</f>
        <v>0</v>
      </c>
      <c r="L37" s="576">
        <f t="shared" si="3"/>
        <v>0</v>
      </c>
      <c r="M37" s="576">
        <f t="shared" si="3"/>
        <v>0</v>
      </c>
      <c r="N37" s="576">
        <f t="shared" si="3"/>
        <v>0</v>
      </c>
      <c r="O37" s="576">
        <f t="shared" si="3"/>
        <v>0</v>
      </c>
      <c r="P37" s="576">
        <f t="shared" si="3"/>
        <v>0</v>
      </c>
      <c r="Q37" s="577">
        <f t="shared" si="3"/>
        <v>0</v>
      </c>
      <c r="R37" s="576">
        <f t="shared" si="3"/>
        <v>0</v>
      </c>
      <c r="S37" s="576">
        <f t="shared" si="3"/>
        <v>0</v>
      </c>
      <c r="T37" s="576">
        <f t="shared" si="3"/>
        <v>0</v>
      </c>
      <c r="U37" s="576">
        <f t="shared" si="3"/>
        <v>0</v>
      </c>
      <c r="V37" s="578">
        <f t="shared" si="3"/>
        <v>0</v>
      </c>
    </row>
    <row r="38" spans="1:23" ht="14.25" thickTop="1">
      <c r="A38" s="1547" t="s">
        <v>721</v>
      </c>
      <c r="B38" s="1568"/>
      <c r="C38" s="1566"/>
      <c r="D38" s="1569"/>
      <c r="E38" s="1569"/>
      <c r="F38" s="1564"/>
      <c r="G38" s="1564"/>
      <c r="H38" s="1565"/>
      <c r="I38" s="1566"/>
      <c r="J38" s="1567"/>
      <c r="K38" s="559"/>
      <c r="L38" s="560"/>
      <c r="M38" s="560"/>
      <c r="N38" s="560"/>
      <c r="O38" s="560"/>
      <c r="P38" s="560"/>
      <c r="Q38" s="561"/>
      <c r="R38" s="560"/>
      <c r="S38" s="560"/>
      <c r="T38" s="560"/>
      <c r="U38" s="560"/>
      <c r="V38" s="562"/>
    </row>
    <row r="39" spans="1:23">
      <c r="A39" s="1548"/>
      <c r="B39" s="1562"/>
      <c r="C39" s="1537"/>
      <c r="D39" s="1553"/>
      <c r="E39" s="1553"/>
      <c r="F39" s="1555"/>
      <c r="G39" s="1555"/>
      <c r="H39" s="1557"/>
      <c r="I39" s="1537"/>
      <c r="J39" s="1539"/>
      <c r="K39" s="563"/>
      <c r="L39" s="564"/>
      <c r="M39" s="564"/>
      <c r="N39" s="564"/>
      <c r="O39" s="564"/>
      <c r="P39" s="564"/>
      <c r="Q39" s="565"/>
      <c r="R39" s="564"/>
      <c r="S39" s="564"/>
      <c r="T39" s="564"/>
      <c r="U39" s="564"/>
      <c r="V39" s="566"/>
    </row>
    <row r="40" spans="1:23">
      <c r="A40" s="1548"/>
      <c r="B40" s="1559"/>
      <c r="C40" s="1551"/>
      <c r="D40" s="1560"/>
      <c r="E40" s="1560"/>
      <c r="F40" s="1561"/>
      <c r="G40" s="1561"/>
      <c r="H40" s="1550"/>
      <c r="I40" s="1551"/>
      <c r="J40" s="1552"/>
      <c r="K40" s="563"/>
      <c r="L40" s="564"/>
      <c r="M40" s="564"/>
      <c r="N40" s="564"/>
      <c r="O40" s="564"/>
      <c r="P40" s="564"/>
      <c r="Q40" s="565"/>
      <c r="R40" s="564"/>
      <c r="S40" s="564"/>
      <c r="T40" s="564"/>
      <c r="U40" s="564"/>
      <c r="V40" s="566"/>
    </row>
    <row r="41" spans="1:23">
      <c r="A41" s="1548"/>
      <c r="B41" s="1559"/>
      <c r="C41" s="1551"/>
      <c r="D41" s="1560"/>
      <c r="E41" s="1560"/>
      <c r="F41" s="1561"/>
      <c r="G41" s="1561"/>
      <c r="H41" s="1550"/>
      <c r="I41" s="1551"/>
      <c r="J41" s="1552"/>
      <c r="K41" s="563"/>
      <c r="L41" s="564"/>
      <c r="M41" s="564"/>
      <c r="N41" s="564"/>
      <c r="O41" s="564"/>
      <c r="P41" s="564"/>
      <c r="Q41" s="565"/>
      <c r="R41" s="564"/>
      <c r="S41" s="564"/>
      <c r="T41" s="564"/>
      <c r="U41" s="564"/>
      <c r="V41" s="566"/>
    </row>
    <row r="42" spans="1:23">
      <c r="A42" s="1548"/>
      <c r="B42" s="1562"/>
      <c r="C42" s="1537"/>
      <c r="D42" s="1553"/>
      <c r="E42" s="1553"/>
      <c r="F42" s="1555"/>
      <c r="G42" s="1555"/>
      <c r="H42" s="1557"/>
      <c r="I42" s="1537"/>
      <c r="J42" s="1539"/>
      <c r="K42" s="563"/>
      <c r="L42" s="564"/>
      <c r="M42" s="564"/>
      <c r="N42" s="564"/>
      <c r="O42" s="564"/>
      <c r="P42" s="564"/>
      <c r="Q42" s="565"/>
      <c r="R42" s="564"/>
      <c r="S42" s="564"/>
      <c r="T42" s="564"/>
      <c r="U42" s="564"/>
      <c r="V42" s="566"/>
    </row>
    <row r="43" spans="1:23" ht="14.25" thickBot="1">
      <c r="A43" s="1548"/>
      <c r="B43" s="1563"/>
      <c r="C43" s="1538"/>
      <c r="D43" s="1554"/>
      <c r="E43" s="1554"/>
      <c r="F43" s="1556"/>
      <c r="G43" s="1556"/>
      <c r="H43" s="1558"/>
      <c r="I43" s="1538"/>
      <c r="J43" s="1540"/>
      <c r="K43" s="563"/>
      <c r="L43" s="564"/>
      <c r="M43" s="564"/>
      <c r="N43" s="564"/>
      <c r="O43" s="564"/>
      <c r="P43" s="564"/>
      <c r="Q43" s="565"/>
      <c r="R43" s="564"/>
      <c r="S43" s="564"/>
      <c r="T43" s="564"/>
      <c r="U43" s="564"/>
      <c r="V43" s="566"/>
    </row>
    <row r="44" spans="1:23" ht="14.25" thickTop="1">
      <c r="A44" s="1548"/>
      <c r="B44" s="1541" t="s">
        <v>722</v>
      </c>
      <c r="C44" s="1542"/>
      <c r="D44" s="1545">
        <f>SUM(D38:D43)</f>
        <v>0</v>
      </c>
      <c r="E44" s="1545">
        <f>SUM(E38:E43)</f>
        <v>0</v>
      </c>
      <c r="F44" s="1519"/>
      <c r="G44" s="1519"/>
      <c r="H44" s="1519"/>
      <c r="I44" s="1519"/>
      <c r="J44" s="1519"/>
      <c r="K44" s="571">
        <f>K38+K40+K42</f>
        <v>0</v>
      </c>
      <c r="L44" s="572">
        <f t="shared" ref="L44:V44" si="4">L38+L40+L42</f>
        <v>0</v>
      </c>
      <c r="M44" s="572">
        <f t="shared" si="4"/>
        <v>0</v>
      </c>
      <c r="N44" s="572">
        <f t="shared" si="4"/>
        <v>0</v>
      </c>
      <c r="O44" s="572">
        <f t="shared" si="4"/>
        <v>0</v>
      </c>
      <c r="P44" s="572">
        <f t="shared" si="4"/>
        <v>0</v>
      </c>
      <c r="Q44" s="573">
        <f t="shared" si="4"/>
        <v>0</v>
      </c>
      <c r="R44" s="572">
        <f t="shared" si="4"/>
        <v>0</v>
      </c>
      <c r="S44" s="572">
        <f t="shared" si="4"/>
        <v>0</v>
      </c>
      <c r="T44" s="572">
        <f t="shared" si="4"/>
        <v>0</v>
      </c>
      <c r="U44" s="572">
        <f t="shared" si="4"/>
        <v>0</v>
      </c>
      <c r="V44" s="574">
        <f t="shared" si="4"/>
        <v>0</v>
      </c>
    </row>
    <row r="45" spans="1:23" ht="14.25" thickBot="1">
      <c r="A45" s="1549"/>
      <c r="B45" s="1543"/>
      <c r="C45" s="1544"/>
      <c r="D45" s="1546"/>
      <c r="E45" s="1546"/>
      <c r="F45" s="1520"/>
      <c r="G45" s="1520"/>
      <c r="H45" s="1520"/>
      <c r="I45" s="1520"/>
      <c r="J45" s="1520"/>
      <c r="K45" s="579">
        <f>+K39+K41+K43</f>
        <v>0</v>
      </c>
      <c r="L45" s="580">
        <f t="shared" ref="L45:V45" si="5">+L39+L41+L43</f>
        <v>0</v>
      </c>
      <c r="M45" s="580">
        <f t="shared" si="5"/>
        <v>0</v>
      </c>
      <c r="N45" s="580">
        <f t="shared" si="5"/>
        <v>0</v>
      </c>
      <c r="O45" s="580">
        <f t="shared" si="5"/>
        <v>0</v>
      </c>
      <c r="P45" s="580">
        <f t="shared" si="5"/>
        <v>0</v>
      </c>
      <c r="Q45" s="581">
        <f t="shared" si="5"/>
        <v>0</v>
      </c>
      <c r="R45" s="580">
        <f t="shared" si="5"/>
        <v>0</v>
      </c>
      <c r="S45" s="580">
        <f t="shared" si="5"/>
        <v>0</v>
      </c>
      <c r="T45" s="580">
        <f t="shared" si="5"/>
        <v>0</v>
      </c>
      <c r="U45" s="580">
        <f t="shared" si="5"/>
        <v>0</v>
      </c>
      <c r="V45" s="582">
        <f t="shared" si="5"/>
        <v>0</v>
      </c>
    </row>
    <row r="46" spans="1:23" ht="14.25" thickTop="1">
      <c r="A46" s="1525" t="s">
        <v>723</v>
      </c>
      <c r="B46" s="1526"/>
      <c r="C46" s="1527"/>
      <c r="D46" s="1531">
        <f>D26+D36+D44</f>
        <v>0</v>
      </c>
      <c r="E46" s="1531">
        <f>E26+E36+E44</f>
        <v>0</v>
      </c>
      <c r="F46" s="1533"/>
      <c r="G46" s="1533"/>
      <c r="H46" s="1535"/>
      <c r="I46" s="1521"/>
      <c r="J46" s="1523"/>
      <c r="K46" s="583">
        <f>K26+K36+K44</f>
        <v>0</v>
      </c>
      <c r="L46" s="572">
        <f t="shared" ref="L46:V47" si="6">L26+L36+L44</f>
        <v>0</v>
      </c>
      <c r="M46" s="572">
        <f t="shared" si="6"/>
        <v>0</v>
      </c>
      <c r="N46" s="572">
        <f t="shared" si="6"/>
        <v>0</v>
      </c>
      <c r="O46" s="572">
        <f t="shared" si="6"/>
        <v>0</v>
      </c>
      <c r="P46" s="572">
        <f t="shared" si="6"/>
        <v>0</v>
      </c>
      <c r="Q46" s="584">
        <f t="shared" si="6"/>
        <v>0</v>
      </c>
      <c r="R46" s="585">
        <f t="shared" si="6"/>
        <v>0</v>
      </c>
      <c r="S46" s="572">
        <f t="shared" si="6"/>
        <v>0</v>
      </c>
      <c r="T46" s="572">
        <f t="shared" si="6"/>
        <v>0</v>
      </c>
      <c r="U46" s="572">
        <f t="shared" si="6"/>
        <v>0</v>
      </c>
      <c r="V46" s="574">
        <f t="shared" si="6"/>
        <v>0</v>
      </c>
    </row>
    <row r="47" spans="1:23" ht="14.25" thickBot="1">
      <c r="A47" s="1528"/>
      <c r="B47" s="1529"/>
      <c r="C47" s="1530"/>
      <c r="D47" s="1532"/>
      <c r="E47" s="1532"/>
      <c r="F47" s="1534"/>
      <c r="G47" s="1534"/>
      <c r="H47" s="1536"/>
      <c r="I47" s="1522"/>
      <c r="J47" s="1524"/>
      <c r="K47" s="586">
        <f>K27+K37+K45</f>
        <v>0</v>
      </c>
      <c r="L47" s="587">
        <f t="shared" si="6"/>
        <v>0</v>
      </c>
      <c r="M47" s="587">
        <f t="shared" si="6"/>
        <v>0</v>
      </c>
      <c r="N47" s="587">
        <f t="shared" si="6"/>
        <v>0</v>
      </c>
      <c r="O47" s="587">
        <f t="shared" si="6"/>
        <v>0</v>
      </c>
      <c r="P47" s="587">
        <f t="shared" si="6"/>
        <v>0</v>
      </c>
      <c r="Q47" s="588">
        <f t="shared" si="6"/>
        <v>0</v>
      </c>
      <c r="R47" s="589">
        <f t="shared" si="6"/>
        <v>0</v>
      </c>
      <c r="S47" s="587">
        <f t="shared" si="6"/>
        <v>0</v>
      </c>
      <c r="T47" s="587">
        <f t="shared" si="6"/>
        <v>0</v>
      </c>
      <c r="U47" s="587">
        <f t="shared" si="6"/>
        <v>0</v>
      </c>
      <c r="V47" s="590">
        <f t="shared" si="6"/>
        <v>0</v>
      </c>
      <c r="W47" s="591"/>
    </row>
    <row r="49" spans="11:22" hidden="1">
      <c r="K49" s="592"/>
      <c r="L49" s="592"/>
      <c r="M49" s="592"/>
      <c r="N49" s="592"/>
      <c r="O49" s="592"/>
      <c r="P49" s="592"/>
      <c r="Q49" s="593">
        <v>0</v>
      </c>
      <c r="R49" s="592"/>
      <c r="S49" s="592"/>
      <c r="T49" s="592">
        <v>12</v>
      </c>
      <c r="U49" s="592"/>
      <c r="V49" s="592"/>
    </row>
    <row r="50" spans="11:22" hidden="1">
      <c r="K50" s="592"/>
      <c r="L50" s="592"/>
      <c r="M50" s="592"/>
      <c r="N50" s="592"/>
      <c r="O50" s="592"/>
      <c r="P50" s="592"/>
      <c r="Q50" s="593">
        <v>0</v>
      </c>
      <c r="R50" s="592"/>
      <c r="S50" s="592"/>
      <c r="T50" s="592">
        <v>12</v>
      </c>
      <c r="U50" s="592"/>
      <c r="V50" s="592"/>
    </row>
    <row r="51" spans="11:22" hidden="1">
      <c r="K51" s="592"/>
      <c r="L51" s="592"/>
      <c r="M51" s="592"/>
      <c r="N51" s="592"/>
      <c r="O51" s="592"/>
      <c r="P51" s="592"/>
      <c r="Q51" s="593">
        <v>0</v>
      </c>
      <c r="R51" s="592"/>
      <c r="S51" s="592"/>
      <c r="T51" s="592">
        <v>12</v>
      </c>
      <c r="U51" s="592"/>
      <c r="V51" s="592"/>
    </row>
  </sheetData>
  <mergeCells count="181">
    <mergeCell ref="R12:R13"/>
    <mergeCell ref="G20:G21"/>
    <mergeCell ref="O11:P11"/>
    <mergeCell ref="Q11:T11"/>
    <mergeCell ref="U11:V11"/>
    <mergeCell ref="C12:C13"/>
    <mergeCell ref="D12:D13"/>
    <mergeCell ref="E12:E13"/>
    <mergeCell ref="F12:F13"/>
    <mergeCell ref="G12:G13"/>
    <mergeCell ref="H12:H13"/>
    <mergeCell ref="I12:I13"/>
    <mergeCell ref="D11:E11"/>
    <mergeCell ref="F11:G11"/>
    <mergeCell ref="H11:J11"/>
    <mergeCell ref="K11:N11"/>
    <mergeCell ref="J12:J13"/>
    <mergeCell ref="K12:K13"/>
    <mergeCell ref="L12:L13"/>
    <mergeCell ref="M12:M13"/>
    <mergeCell ref="T12:T13"/>
    <mergeCell ref="U12:U13"/>
    <mergeCell ref="V12:V13"/>
    <mergeCell ref="P12:P13"/>
    <mergeCell ref="Q12:Q13"/>
    <mergeCell ref="B18:B19"/>
    <mergeCell ref="C18:C19"/>
    <mergeCell ref="D18:D19"/>
    <mergeCell ref="E18:E19"/>
    <mergeCell ref="F18:F19"/>
    <mergeCell ref="G18:G19"/>
    <mergeCell ref="H18:H19"/>
    <mergeCell ref="I18:I19"/>
    <mergeCell ref="J18:J19"/>
    <mergeCell ref="S12:S13"/>
    <mergeCell ref="A11:A13"/>
    <mergeCell ref="B11:B13"/>
    <mergeCell ref="H14:H15"/>
    <mergeCell ref="I14:I15"/>
    <mergeCell ref="J14:J15"/>
    <mergeCell ref="B16:B17"/>
    <mergeCell ref="C16:C17"/>
    <mergeCell ref="D16:D17"/>
    <mergeCell ref="E16:E17"/>
    <mergeCell ref="F16:F17"/>
    <mergeCell ref="G16:G17"/>
    <mergeCell ref="H16:H17"/>
    <mergeCell ref="I16:I17"/>
    <mergeCell ref="J16:J17"/>
    <mergeCell ref="A14:A27"/>
    <mergeCell ref="B14:B15"/>
    <mergeCell ref="C14:C15"/>
    <mergeCell ref="D14:D15"/>
    <mergeCell ref="E14:E15"/>
    <mergeCell ref="F14:F15"/>
    <mergeCell ref="G14:G15"/>
    <mergeCell ref="N12:N13"/>
    <mergeCell ref="O12:O13"/>
    <mergeCell ref="H20:H21"/>
    <mergeCell ref="I20:I21"/>
    <mergeCell ref="J20:J21"/>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E20:E21"/>
    <mergeCell ref="F20:F21"/>
    <mergeCell ref="A28:A37"/>
    <mergeCell ref="B28:B29"/>
    <mergeCell ref="C28:C29"/>
    <mergeCell ref="D28:D29"/>
    <mergeCell ref="E28:E29"/>
    <mergeCell ref="F28:F29"/>
    <mergeCell ref="I24:I25"/>
    <mergeCell ref="J24:J25"/>
    <mergeCell ref="B26:C27"/>
    <mergeCell ref="D26:D27"/>
    <mergeCell ref="E26:E27"/>
    <mergeCell ref="F26:F27"/>
    <mergeCell ref="G26:G27"/>
    <mergeCell ref="H26:H27"/>
    <mergeCell ref="I26:I27"/>
    <mergeCell ref="J26:J27"/>
    <mergeCell ref="G28:G29"/>
    <mergeCell ref="H28:H29"/>
    <mergeCell ref="I28:I29"/>
    <mergeCell ref="J28:J29"/>
    <mergeCell ref="B30:B31"/>
    <mergeCell ref="C30:C31"/>
    <mergeCell ref="D30:D31"/>
    <mergeCell ref="E30:E31"/>
    <mergeCell ref="F30:F31"/>
    <mergeCell ref="G30:G31"/>
    <mergeCell ref="H30:H31"/>
    <mergeCell ref="I30:I31"/>
    <mergeCell ref="J30:J31"/>
    <mergeCell ref="B32:B33"/>
    <mergeCell ref="C32:C33"/>
    <mergeCell ref="D32:D33"/>
    <mergeCell ref="E32:E33"/>
    <mergeCell ref="F32:F33"/>
    <mergeCell ref="G32:G33"/>
    <mergeCell ref="H32:H33"/>
    <mergeCell ref="I32:I33"/>
    <mergeCell ref="J32:J33"/>
    <mergeCell ref="I36:I37"/>
    <mergeCell ref="J36:J37"/>
    <mergeCell ref="G38:G39"/>
    <mergeCell ref="H38:H39"/>
    <mergeCell ref="I38:I39"/>
    <mergeCell ref="J38:J39"/>
    <mergeCell ref="B34:B35"/>
    <mergeCell ref="C34:C35"/>
    <mergeCell ref="D34:D35"/>
    <mergeCell ref="E34:E35"/>
    <mergeCell ref="F34:F35"/>
    <mergeCell ref="G34:G35"/>
    <mergeCell ref="H34:H35"/>
    <mergeCell ref="I34:I35"/>
    <mergeCell ref="J34:J35"/>
    <mergeCell ref="B38:B39"/>
    <mergeCell ref="C38:C39"/>
    <mergeCell ref="D38:D39"/>
    <mergeCell ref="E38:E39"/>
    <mergeCell ref="F38:F39"/>
    <mergeCell ref="B36:C37"/>
    <mergeCell ref="D36:D37"/>
    <mergeCell ref="E36:E37"/>
    <mergeCell ref="F36:F37"/>
    <mergeCell ref="D42:D43"/>
    <mergeCell ref="E42:E43"/>
    <mergeCell ref="F42:F43"/>
    <mergeCell ref="G42:G43"/>
    <mergeCell ref="H42:H43"/>
    <mergeCell ref="B40:B41"/>
    <mergeCell ref="C40:C41"/>
    <mergeCell ref="D40:D41"/>
    <mergeCell ref="E40:E41"/>
    <mergeCell ref="F40:F41"/>
    <mergeCell ref="G40:G41"/>
    <mergeCell ref="B42:B43"/>
    <mergeCell ref="C42:C43"/>
    <mergeCell ref="G36:G37"/>
    <mergeCell ref="H36:H37"/>
    <mergeCell ref="I46:I47"/>
    <mergeCell ref="J46:J47"/>
    <mergeCell ref="A46:C47"/>
    <mergeCell ref="D46:D47"/>
    <mergeCell ref="E46:E47"/>
    <mergeCell ref="F46:F47"/>
    <mergeCell ref="G46:G47"/>
    <mergeCell ref="H46:H47"/>
    <mergeCell ref="I42:I43"/>
    <mergeCell ref="J42:J43"/>
    <mergeCell ref="B44:C45"/>
    <mergeCell ref="D44:D45"/>
    <mergeCell ref="E44:E45"/>
    <mergeCell ref="F44:F45"/>
    <mergeCell ref="G44:G45"/>
    <mergeCell ref="H44:H45"/>
    <mergeCell ref="I44:I45"/>
    <mergeCell ref="J44:J45"/>
    <mergeCell ref="A38:A45"/>
    <mergeCell ref="H40:H41"/>
    <mergeCell ref="I40:I41"/>
    <mergeCell ref="J40:J41"/>
  </mergeCells>
  <phoneticPr fontId="2"/>
  <dataValidations count="2">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s>
  <pageMargins left="0.7" right="0.7" top="0.75" bottom="0.75" header="0.3" footer="0.3"/>
  <pageSetup paperSize="9" scale="6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view="pageBreakPreview" topLeftCell="B1" zoomScaleNormal="100" zoomScaleSheetLayoutView="100" workbookViewId="0">
      <selection activeCell="B1" sqref="B1"/>
    </sheetView>
  </sheetViews>
  <sheetFormatPr defaultRowHeight="13.5"/>
  <cols>
    <col min="1" max="1" width="0.875" style="507" hidden="1" customWidth="1"/>
    <col min="2" max="2" width="3.25" style="507" customWidth="1"/>
    <col min="3" max="3" width="10.75" style="507" customWidth="1"/>
    <col min="4" max="5" width="12.5" style="507" customWidth="1"/>
    <col min="6" max="6" width="12.5" style="507" hidden="1" customWidth="1"/>
    <col min="7" max="9" width="12.5" style="507" customWidth="1"/>
    <col min="10" max="15" width="12.75" style="507" customWidth="1"/>
    <col min="16" max="16" width="0.875" style="507" customWidth="1"/>
    <col min="17" max="16384" width="9" style="507"/>
  </cols>
  <sheetData>
    <row r="1" spans="2:15" ht="21">
      <c r="C1" s="508" t="s">
        <v>670</v>
      </c>
    </row>
    <row r="3" spans="2:15" ht="18.75">
      <c r="B3" s="1641" t="s">
        <v>671</v>
      </c>
      <c r="C3" s="1641"/>
      <c r="D3" s="1641"/>
      <c r="E3" s="1641"/>
      <c r="F3" s="1641"/>
      <c r="G3" s="1641"/>
      <c r="H3" s="1641"/>
      <c r="I3" s="1641"/>
      <c r="J3" s="1641"/>
      <c r="K3" s="1641"/>
      <c r="L3" s="1641"/>
      <c r="M3" s="1641"/>
      <c r="N3" s="1641"/>
      <c r="O3" s="1641"/>
    </row>
    <row r="4" spans="2:15" ht="18.75">
      <c r="B4" s="509"/>
      <c r="C4" s="509"/>
      <c r="D4" s="509"/>
      <c r="E4" s="509"/>
      <c r="F4" s="509"/>
      <c r="G4" s="509"/>
      <c r="H4" s="509"/>
      <c r="I4" s="509"/>
      <c r="J4" s="509"/>
      <c r="K4" s="509"/>
      <c r="L4" s="509"/>
      <c r="M4" s="509"/>
      <c r="N4" s="509"/>
      <c r="O4" s="509"/>
    </row>
    <row r="5" spans="2:15" ht="18.75">
      <c r="B5" s="509"/>
      <c r="C5" s="509"/>
      <c r="D5" s="509"/>
      <c r="E5" s="509"/>
      <c r="F5" s="509"/>
      <c r="G5" s="509"/>
      <c r="H5" s="509"/>
      <c r="I5" s="509"/>
      <c r="J5" s="509"/>
      <c r="K5" s="509"/>
      <c r="L5" s="509"/>
      <c r="M5" s="509"/>
      <c r="N5" s="509"/>
      <c r="O5" s="509"/>
    </row>
    <row r="7" spans="2:15" ht="14.25" thickBot="1">
      <c r="B7" s="1642" t="s">
        <v>672</v>
      </c>
      <c r="C7" s="1643"/>
      <c r="D7" s="510"/>
      <c r="E7" s="243" t="s">
        <v>673</v>
      </c>
      <c r="F7" s="511"/>
      <c r="G7" s="512" t="s">
        <v>3</v>
      </c>
      <c r="H7" s="1644"/>
      <c r="I7" s="1645"/>
      <c r="J7" s="513" t="s">
        <v>28</v>
      </c>
      <c r="K7" s="1646"/>
      <c r="L7" s="1647"/>
      <c r="M7" s="1648" t="s">
        <v>674</v>
      </c>
      <c r="N7" s="1648"/>
      <c r="O7" s="1648"/>
    </row>
    <row r="8" spans="2:15" ht="14.25" thickTop="1">
      <c r="B8" s="1632" t="s">
        <v>675</v>
      </c>
      <c r="C8" s="1632" t="s">
        <v>676</v>
      </c>
      <c r="D8" s="1635" t="s">
        <v>677</v>
      </c>
      <c r="E8" s="1638" t="s">
        <v>678</v>
      </c>
      <c r="F8" s="1638" t="s">
        <v>679</v>
      </c>
      <c r="G8" s="1614" t="s">
        <v>209</v>
      </c>
      <c r="H8" s="1617" t="s">
        <v>680</v>
      </c>
      <c r="I8" s="1620" t="s">
        <v>681</v>
      </c>
      <c r="J8" s="1623" t="s">
        <v>682</v>
      </c>
      <c r="K8" s="1623"/>
      <c r="L8" s="1623"/>
      <c r="M8" s="1623"/>
      <c r="N8" s="1623"/>
      <c r="O8" s="1624"/>
    </row>
    <row r="9" spans="2:15">
      <c r="B9" s="1633"/>
      <c r="C9" s="1633"/>
      <c r="D9" s="1636"/>
      <c r="E9" s="1639"/>
      <c r="F9" s="1639"/>
      <c r="G9" s="1615"/>
      <c r="H9" s="1618"/>
      <c r="I9" s="1621"/>
      <c r="J9" s="1625"/>
      <c r="K9" s="1628"/>
      <c r="L9" s="1631" t="s">
        <v>683</v>
      </c>
      <c r="M9" s="1623"/>
      <c r="N9" s="1623"/>
      <c r="O9" s="1624"/>
    </row>
    <row r="10" spans="2:15">
      <c r="B10" s="1633"/>
      <c r="C10" s="1633"/>
      <c r="D10" s="1636"/>
      <c r="E10" s="1639"/>
      <c r="F10" s="1639"/>
      <c r="G10" s="1615"/>
      <c r="H10" s="1618"/>
      <c r="I10" s="1621"/>
      <c r="J10" s="1626"/>
      <c r="K10" s="1629"/>
      <c r="L10" s="514" t="s">
        <v>684</v>
      </c>
      <c r="M10" s="515"/>
      <c r="N10" s="515"/>
      <c r="O10" s="515"/>
    </row>
    <row r="11" spans="2:15">
      <c r="B11" s="1633"/>
      <c r="C11" s="1633"/>
      <c r="D11" s="1636"/>
      <c r="E11" s="1639"/>
      <c r="F11" s="1639"/>
      <c r="G11" s="1615"/>
      <c r="H11" s="1618"/>
      <c r="I11" s="1621"/>
      <c r="J11" s="1626"/>
      <c r="K11" s="1629"/>
      <c r="L11" s="516" t="s">
        <v>685</v>
      </c>
      <c r="M11" s="517"/>
      <c r="N11" s="517"/>
      <c r="O11" s="517"/>
    </row>
    <row r="12" spans="2:15">
      <c r="B12" s="1633"/>
      <c r="C12" s="1633"/>
      <c r="D12" s="1636"/>
      <c r="E12" s="1639"/>
      <c r="F12" s="1639"/>
      <c r="G12" s="1615"/>
      <c r="H12" s="1618"/>
      <c r="I12" s="1621"/>
      <c r="J12" s="1626"/>
      <c r="K12" s="1629"/>
      <c r="L12" s="516" t="s">
        <v>419</v>
      </c>
      <c r="M12" s="517"/>
      <c r="N12" s="517"/>
      <c r="O12" s="517"/>
    </row>
    <row r="13" spans="2:15">
      <c r="B13" s="1633"/>
      <c r="C13" s="1633"/>
      <c r="D13" s="1636"/>
      <c r="E13" s="518" t="s">
        <v>686</v>
      </c>
      <c r="F13" s="1639"/>
      <c r="G13" s="1615"/>
      <c r="H13" s="1618"/>
      <c r="I13" s="1621"/>
      <c r="J13" s="1626"/>
      <c r="K13" s="1629"/>
      <c r="L13" s="516" t="s">
        <v>687</v>
      </c>
      <c r="M13" s="517"/>
      <c r="N13" s="517"/>
      <c r="O13" s="517"/>
    </row>
    <row r="14" spans="2:15">
      <c r="B14" s="1634"/>
      <c r="C14" s="1634"/>
      <c r="D14" s="1637"/>
      <c r="E14" s="519"/>
      <c r="F14" s="1640"/>
      <c r="G14" s="1616"/>
      <c r="H14" s="1619"/>
      <c r="I14" s="1622"/>
      <c r="J14" s="1627"/>
      <c r="K14" s="1630"/>
      <c r="L14" s="520" t="s">
        <v>688</v>
      </c>
      <c r="M14" s="521"/>
      <c r="N14" s="521"/>
      <c r="O14" s="521"/>
    </row>
    <row r="15" spans="2:15">
      <c r="B15" s="522">
        <v>1</v>
      </c>
      <c r="C15" s="523" t="s">
        <v>689</v>
      </c>
      <c r="D15" s="524">
        <f>IF(D35="","",0)</f>
        <v>0</v>
      </c>
      <c r="E15" s="524">
        <f>IF(D35="","",ROUND(D35*E14,0))</f>
        <v>0</v>
      </c>
      <c r="F15" s="525">
        <f>D35-D15</f>
        <v>0</v>
      </c>
      <c r="G15" s="526">
        <f t="shared" ref="G15:G34" si="0">IF($D$35="","",D15+E15)</f>
        <v>0</v>
      </c>
      <c r="H15" s="527" t="str">
        <f t="shared" ref="H15:H34" si="1">IF($D$35="","",IF(G15&lt;I15+1,"○","財源不足"))</f>
        <v>○</v>
      </c>
      <c r="I15" s="528">
        <f t="shared" ref="I15:I34" si="2">IF($D$35="","",SUM(J15:O15))</f>
        <v>0</v>
      </c>
      <c r="J15" s="529"/>
      <c r="K15" s="529"/>
      <c r="L15" s="1609"/>
      <c r="M15" s="529"/>
      <c r="N15" s="529"/>
      <c r="O15" s="529"/>
    </row>
    <row r="16" spans="2:15">
      <c r="B16" s="522">
        <v>2</v>
      </c>
      <c r="C16" s="523" t="s">
        <v>689</v>
      </c>
      <c r="D16" s="524">
        <f>IF(D35="","",D35-SUM(D17:D34))</f>
        <v>0</v>
      </c>
      <c r="E16" s="524">
        <f t="shared" ref="E16:E34" si="3">IF(D$35="","",ROUND(F15*$E$14,0))</f>
        <v>0</v>
      </c>
      <c r="F16" s="525">
        <f t="shared" ref="F16:F34" si="4">F15-D16</f>
        <v>0</v>
      </c>
      <c r="G16" s="526">
        <f t="shared" si="0"/>
        <v>0</v>
      </c>
      <c r="H16" s="527" t="str">
        <f t="shared" si="1"/>
        <v>○</v>
      </c>
      <c r="I16" s="528">
        <f t="shared" si="2"/>
        <v>0</v>
      </c>
      <c r="J16" s="529"/>
      <c r="K16" s="529"/>
      <c r="L16" s="1610"/>
      <c r="M16" s="529"/>
      <c r="N16" s="529"/>
      <c r="O16" s="529"/>
    </row>
    <row r="17" spans="2:15">
      <c r="B17" s="522">
        <v>3</v>
      </c>
      <c r="C17" s="523" t="s">
        <v>689</v>
      </c>
      <c r="D17" s="524">
        <f t="shared" ref="D17:D34" si="5">IF(D$35="","",ROUNDDOWN(D$35/19,-1))</f>
        <v>0</v>
      </c>
      <c r="E17" s="524">
        <f t="shared" si="3"/>
        <v>0</v>
      </c>
      <c r="F17" s="525">
        <f t="shared" si="4"/>
        <v>0</v>
      </c>
      <c r="G17" s="526">
        <f t="shared" si="0"/>
        <v>0</v>
      </c>
      <c r="H17" s="527" t="str">
        <f t="shared" si="1"/>
        <v>○</v>
      </c>
      <c r="I17" s="528">
        <f t="shared" si="2"/>
        <v>0</v>
      </c>
      <c r="J17" s="529"/>
      <c r="K17" s="529"/>
      <c r="L17" s="1610"/>
      <c r="M17" s="529"/>
      <c r="N17" s="529"/>
      <c r="O17" s="529"/>
    </row>
    <row r="18" spans="2:15">
      <c r="B18" s="522">
        <v>4</v>
      </c>
      <c r="C18" s="523" t="s">
        <v>689</v>
      </c>
      <c r="D18" s="524">
        <f t="shared" si="5"/>
        <v>0</v>
      </c>
      <c r="E18" s="524">
        <f t="shared" si="3"/>
        <v>0</v>
      </c>
      <c r="F18" s="525">
        <f t="shared" si="4"/>
        <v>0</v>
      </c>
      <c r="G18" s="526">
        <f t="shared" si="0"/>
        <v>0</v>
      </c>
      <c r="H18" s="527" t="str">
        <f t="shared" si="1"/>
        <v>○</v>
      </c>
      <c r="I18" s="528">
        <f t="shared" si="2"/>
        <v>0</v>
      </c>
      <c r="J18" s="529"/>
      <c r="K18" s="529"/>
      <c r="L18" s="1610"/>
      <c r="M18" s="529"/>
      <c r="N18" s="529"/>
      <c r="O18" s="529"/>
    </row>
    <row r="19" spans="2:15">
      <c r="B19" s="522">
        <v>5</v>
      </c>
      <c r="C19" s="523" t="s">
        <v>689</v>
      </c>
      <c r="D19" s="524">
        <f t="shared" si="5"/>
        <v>0</v>
      </c>
      <c r="E19" s="524">
        <f t="shared" si="3"/>
        <v>0</v>
      </c>
      <c r="F19" s="525">
        <f t="shared" si="4"/>
        <v>0</v>
      </c>
      <c r="G19" s="526">
        <f t="shared" si="0"/>
        <v>0</v>
      </c>
      <c r="H19" s="527" t="str">
        <f t="shared" si="1"/>
        <v>○</v>
      </c>
      <c r="I19" s="528">
        <f t="shared" si="2"/>
        <v>0</v>
      </c>
      <c r="J19" s="529"/>
      <c r="K19" s="529"/>
      <c r="L19" s="1610"/>
      <c r="M19" s="529"/>
      <c r="N19" s="529"/>
      <c r="O19" s="529"/>
    </row>
    <row r="20" spans="2:15">
      <c r="B20" s="522">
        <v>6</v>
      </c>
      <c r="C20" s="523" t="s">
        <v>689</v>
      </c>
      <c r="D20" s="524">
        <f t="shared" si="5"/>
        <v>0</v>
      </c>
      <c r="E20" s="524">
        <f t="shared" si="3"/>
        <v>0</v>
      </c>
      <c r="F20" s="525">
        <f t="shared" si="4"/>
        <v>0</v>
      </c>
      <c r="G20" s="526">
        <f t="shared" si="0"/>
        <v>0</v>
      </c>
      <c r="H20" s="527" t="str">
        <f t="shared" si="1"/>
        <v>○</v>
      </c>
      <c r="I20" s="528">
        <f t="shared" si="2"/>
        <v>0</v>
      </c>
      <c r="J20" s="529"/>
      <c r="K20" s="529"/>
      <c r="L20" s="1610"/>
      <c r="M20" s="529"/>
      <c r="N20" s="529"/>
      <c r="O20" s="529"/>
    </row>
    <row r="21" spans="2:15">
      <c r="B21" s="522">
        <v>7</v>
      </c>
      <c r="C21" s="523" t="s">
        <v>689</v>
      </c>
      <c r="D21" s="524">
        <f t="shared" si="5"/>
        <v>0</v>
      </c>
      <c r="E21" s="524">
        <f t="shared" si="3"/>
        <v>0</v>
      </c>
      <c r="F21" s="525">
        <f t="shared" si="4"/>
        <v>0</v>
      </c>
      <c r="G21" s="526">
        <f t="shared" si="0"/>
        <v>0</v>
      </c>
      <c r="H21" s="527" t="str">
        <f t="shared" si="1"/>
        <v>○</v>
      </c>
      <c r="I21" s="528">
        <f t="shared" si="2"/>
        <v>0</v>
      </c>
      <c r="J21" s="529"/>
      <c r="K21" s="529"/>
      <c r="L21" s="1610"/>
      <c r="M21" s="529"/>
      <c r="N21" s="529"/>
      <c r="O21" s="529"/>
    </row>
    <row r="22" spans="2:15">
      <c r="B22" s="522">
        <v>8</v>
      </c>
      <c r="C22" s="523" t="s">
        <v>689</v>
      </c>
      <c r="D22" s="524">
        <f t="shared" si="5"/>
        <v>0</v>
      </c>
      <c r="E22" s="524">
        <f t="shared" si="3"/>
        <v>0</v>
      </c>
      <c r="F22" s="525">
        <f t="shared" si="4"/>
        <v>0</v>
      </c>
      <c r="G22" s="526">
        <f t="shared" si="0"/>
        <v>0</v>
      </c>
      <c r="H22" s="527" t="str">
        <f t="shared" si="1"/>
        <v>○</v>
      </c>
      <c r="I22" s="528">
        <f t="shared" si="2"/>
        <v>0</v>
      </c>
      <c r="J22" s="529"/>
      <c r="K22" s="529"/>
      <c r="L22" s="1610"/>
      <c r="M22" s="529"/>
      <c r="N22" s="529"/>
      <c r="O22" s="529"/>
    </row>
    <row r="23" spans="2:15">
      <c r="B23" s="522">
        <v>9</v>
      </c>
      <c r="C23" s="523" t="s">
        <v>689</v>
      </c>
      <c r="D23" s="524">
        <f t="shared" si="5"/>
        <v>0</v>
      </c>
      <c r="E23" s="524">
        <f t="shared" si="3"/>
        <v>0</v>
      </c>
      <c r="F23" s="525">
        <f t="shared" si="4"/>
        <v>0</v>
      </c>
      <c r="G23" s="526">
        <f t="shared" si="0"/>
        <v>0</v>
      </c>
      <c r="H23" s="527" t="str">
        <f t="shared" si="1"/>
        <v>○</v>
      </c>
      <c r="I23" s="528">
        <f t="shared" si="2"/>
        <v>0</v>
      </c>
      <c r="J23" s="529"/>
      <c r="K23" s="529"/>
      <c r="L23" s="1610"/>
      <c r="M23" s="529"/>
      <c r="N23" s="529"/>
      <c r="O23" s="529"/>
    </row>
    <row r="24" spans="2:15">
      <c r="B24" s="522">
        <v>10</v>
      </c>
      <c r="C24" s="523" t="s">
        <v>689</v>
      </c>
      <c r="D24" s="524">
        <f t="shared" si="5"/>
        <v>0</v>
      </c>
      <c r="E24" s="524">
        <f t="shared" si="3"/>
        <v>0</v>
      </c>
      <c r="F24" s="525">
        <f t="shared" si="4"/>
        <v>0</v>
      </c>
      <c r="G24" s="526">
        <f t="shared" si="0"/>
        <v>0</v>
      </c>
      <c r="H24" s="527" t="str">
        <f t="shared" si="1"/>
        <v>○</v>
      </c>
      <c r="I24" s="528">
        <f t="shared" si="2"/>
        <v>0</v>
      </c>
      <c r="J24" s="529"/>
      <c r="K24" s="529"/>
      <c r="L24" s="1610"/>
      <c r="M24" s="529"/>
      <c r="N24" s="529"/>
      <c r="O24" s="529"/>
    </row>
    <row r="25" spans="2:15">
      <c r="B25" s="522">
        <v>11</v>
      </c>
      <c r="C25" s="523" t="s">
        <v>689</v>
      </c>
      <c r="D25" s="524">
        <f t="shared" si="5"/>
        <v>0</v>
      </c>
      <c r="E25" s="524">
        <f t="shared" si="3"/>
        <v>0</v>
      </c>
      <c r="F25" s="525">
        <f t="shared" si="4"/>
        <v>0</v>
      </c>
      <c r="G25" s="526">
        <f t="shared" si="0"/>
        <v>0</v>
      </c>
      <c r="H25" s="527" t="str">
        <f t="shared" si="1"/>
        <v>○</v>
      </c>
      <c r="I25" s="528">
        <f t="shared" si="2"/>
        <v>0</v>
      </c>
      <c r="J25" s="529"/>
      <c r="K25" s="529"/>
      <c r="L25" s="1610"/>
      <c r="M25" s="529"/>
      <c r="N25" s="529"/>
      <c r="O25" s="529"/>
    </row>
    <row r="26" spans="2:15">
      <c r="B26" s="522">
        <v>12</v>
      </c>
      <c r="C26" s="523" t="s">
        <v>689</v>
      </c>
      <c r="D26" s="524">
        <f t="shared" si="5"/>
        <v>0</v>
      </c>
      <c r="E26" s="524">
        <f t="shared" si="3"/>
        <v>0</v>
      </c>
      <c r="F26" s="525">
        <f t="shared" si="4"/>
        <v>0</v>
      </c>
      <c r="G26" s="526">
        <f t="shared" si="0"/>
        <v>0</v>
      </c>
      <c r="H26" s="527" t="str">
        <f t="shared" si="1"/>
        <v>○</v>
      </c>
      <c r="I26" s="528">
        <f t="shared" si="2"/>
        <v>0</v>
      </c>
      <c r="J26" s="529"/>
      <c r="K26" s="529"/>
      <c r="L26" s="1610"/>
      <c r="M26" s="529"/>
      <c r="N26" s="529"/>
      <c r="O26" s="529"/>
    </row>
    <row r="27" spans="2:15">
      <c r="B27" s="522">
        <v>13</v>
      </c>
      <c r="C27" s="523" t="s">
        <v>689</v>
      </c>
      <c r="D27" s="524">
        <f t="shared" si="5"/>
        <v>0</v>
      </c>
      <c r="E27" s="524">
        <f t="shared" si="3"/>
        <v>0</v>
      </c>
      <c r="F27" s="525">
        <f t="shared" si="4"/>
        <v>0</v>
      </c>
      <c r="G27" s="526">
        <f t="shared" si="0"/>
        <v>0</v>
      </c>
      <c r="H27" s="527" t="str">
        <f t="shared" si="1"/>
        <v>○</v>
      </c>
      <c r="I27" s="528">
        <f t="shared" si="2"/>
        <v>0</v>
      </c>
      <c r="J27" s="529"/>
      <c r="K27" s="529"/>
      <c r="L27" s="1610"/>
      <c r="M27" s="529"/>
      <c r="N27" s="529"/>
      <c r="O27" s="529"/>
    </row>
    <row r="28" spans="2:15">
      <c r="B28" s="522">
        <v>14</v>
      </c>
      <c r="C28" s="523" t="s">
        <v>689</v>
      </c>
      <c r="D28" s="524">
        <f t="shared" si="5"/>
        <v>0</v>
      </c>
      <c r="E28" s="524">
        <f t="shared" si="3"/>
        <v>0</v>
      </c>
      <c r="F28" s="525">
        <f t="shared" si="4"/>
        <v>0</v>
      </c>
      <c r="G28" s="526">
        <f t="shared" si="0"/>
        <v>0</v>
      </c>
      <c r="H28" s="527" t="str">
        <f t="shared" si="1"/>
        <v>○</v>
      </c>
      <c r="I28" s="528">
        <f t="shared" si="2"/>
        <v>0</v>
      </c>
      <c r="J28" s="529"/>
      <c r="K28" s="529"/>
      <c r="L28" s="1610"/>
      <c r="M28" s="529"/>
      <c r="N28" s="529"/>
      <c r="O28" s="529"/>
    </row>
    <row r="29" spans="2:15">
      <c r="B29" s="522">
        <v>15</v>
      </c>
      <c r="C29" s="523" t="s">
        <v>689</v>
      </c>
      <c r="D29" s="524">
        <f t="shared" si="5"/>
        <v>0</v>
      </c>
      <c r="E29" s="524">
        <f t="shared" si="3"/>
        <v>0</v>
      </c>
      <c r="F29" s="525">
        <f t="shared" si="4"/>
        <v>0</v>
      </c>
      <c r="G29" s="526">
        <f t="shared" si="0"/>
        <v>0</v>
      </c>
      <c r="H29" s="527" t="str">
        <f t="shared" si="1"/>
        <v>○</v>
      </c>
      <c r="I29" s="528">
        <f t="shared" si="2"/>
        <v>0</v>
      </c>
      <c r="J29" s="529"/>
      <c r="K29" s="529"/>
      <c r="L29" s="1610"/>
      <c r="M29" s="529"/>
      <c r="N29" s="529"/>
      <c r="O29" s="529"/>
    </row>
    <row r="30" spans="2:15">
      <c r="B30" s="522">
        <v>16</v>
      </c>
      <c r="C30" s="523" t="s">
        <v>689</v>
      </c>
      <c r="D30" s="524">
        <f t="shared" si="5"/>
        <v>0</v>
      </c>
      <c r="E30" s="524">
        <f t="shared" si="3"/>
        <v>0</v>
      </c>
      <c r="F30" s="525">
        <f t="shared" si="4"/>
        <v>0</v>
      </c>
      <c r="G30" s="526">
        <f t="shared" si="0"/>
        <v>0</v>
      </c>
      <c r="H30" s="527" t="str">
        <f t="shared" si="1"/>
        <v>○</v>
      </c>
      <c r="I30" s="528">
        <f t="shared" si="2"/>
        <v>0</v>
      </c>
      <c r="J30" s="529"/>
      <c r="K30" s="529"/>
      <c r="L30" s="1610"/>
      <c r="M30" s="529"/>
      <c r="N30" s="529"/>
      <c r="O30" s="529"/>
    </row>
    <row r="31" spans="2:15">
      <c r="B31" s="522">
        <v>17</v>
      </c>
      <c r="C31" s="523" t="s">
        <v>689</v>
      </c>
      <c r="D31" s="524">
        <f t="shared" si="5"/>
        <v>0</v>
      </c>
      <c r="E31" s="524">
        <f t="shared" si="3"/>
        <v>0</v>
      </c>
      <c r="F31" s="525">
        <f t="shared" si="4"/>
        <v>0</v>
      </c>
      <c r="G31" s="526">
        <f t="shared" si="0"/>
        <v>0</v>
      </c>
      <c r="H31" s="527" t="str">
        <f t="shared" si="1"/>
        <v>○</v>
      </c>
      <c r="I31" s="528">
        <f t="shared" si="2"/>
        <v>0</v>
      </c>
      <c r="J31" s="529"/>
      <c r="K31" s="529"/>
      <c r="L31" s="1610"/>
      <c r="M31" s="529"/>
      <c r="N31" s="529"/>
      <c r="O31" s="529"/>
    </row>
    <row r="32" spans="2:15">
      <c r="B32" s="522">
        <v>18</v>
      </c>
      <c r="C32" s="523" t="s">
        <v>689</v>
      </c>
      <c r="D32" s="524">
        <f t="shared" si="5"/>
        <v>0</v>
      </c>
      <c r="E32" s="524">
        <f t="shared" si="3"/>
        <v>0</v>
      </c>
      <c r="F32" s="525">
        <f t="shared" si="4"/>
        <v>0</v>
      </c>
      <c r="G32" s="526">
        <f t="shared" si="0"/>
        <v>0</v>
      </c>
      <c r="H32" s="527" t="str">
        <f t="shared" si="1"/>
        <v>○</v>
      </c>
      <c r="I32" s="528">
        <f t="shared" si="2"/>
        <v>0</v>
      </c>
      <c r="J32" s="529"/>
      <c r="K32" s="529"/>
      <c r="L32" s="1610"/>
      <c r="M32" s="529"/>
      <c r="N32" s="529"/>
      <c r="O32" s="529"/>
    </row>
    <row r="33" spans="2:15">
      <c r="B33" s="522">
        <v>19</v>
      </c>
      <c r="C33" s="523" t="s">
        <v>689</v>
      </c>
      <c r="D33" s="524">
        <f t="shared" si="5"/>
        <v>0</v>
      </c>
      <c r="E33" s="524">
        <f t="shared" si="3"/>
        <v>0</v>
      </c>
      <c r="F33" s="525">
        <f t="shared" si="4"/>
        <v>0</v>
      </c>
      <c r="G33" s="526">
        <f t="shared" si="0"/>
        <v>0</v>
      </c>
      <c r="H33" s="527" t="str">
        <f t="shared" si="1"/>
        <v>○</v>
      </c>
      <c r="I33" s="528">
        <f t="shared" si="2"/>
        <v>0</v>
      </c>
      <c r="J33" s="529"/>
      <c r="K33" s="529"/>
      <c r="L33" s="1610"/>
      <c r="M33" s="529"/>
      <c r="N33" s="529"/>
      <c r="O33" s="529"/>
    </row>
    <row r="34" spans="2:15" ht="14.25" thickBot="1">
      <c r="B34" s="530">
        <v>20</v>
      </c>
      <c r="C34" s="531" t="s">
        <v>689</v>
      </c>
      <c r="D34" s="524">
        <f t="shared" si="5"/>
        <v>0</v>
      </c>
      <c r="E34" s="524">
        <f t="shared" si="3"/>
        <v>0</v>
      </c>
      <c r="F34" s="525">
        <f t="shared" si="4"/>
        <v>0</v>
      </c>
      <c r="G34" s="532">
        <f t="shared" si="0"/>
        <v>0</v>
      </c>
      <c r="H34" s="527" t="str">
        <f t="shared" si="1"/>
        <v>○</v>
      </c>
      <c r="I34" s="533">
        <f t="shared" si="2"/>
        <v>0</v>
      </c>
      <c r="J34" s="529"/>
      <c r="K34" s="529"/>
      <c r="L34" s="1611"/>
      <c r="M34" s="529"/>
      <c r="N34" s="529"/>
      <c r="O34" s="529"/>
    </row>
    <row r="35" spans="2:15" ht="14.25" thickTop="1">
      <c r="B35" s="1612" t="s">
        <v>209</v>
      </c>
      <c r="C35" s="1613"/>
      <c r="D35" s="534">
        <v>0</v>
      </c>
      <c r="E35" s="535">
        <f>IF(D35="","",SUM(E15:E34))</f>
        <v>0</v>
      </c>
      <c r="F35" s="535">
        <f>IF(E35="","",SUM(F15:F34))</f>
        <v>0</v>
      </c>
      <c r="G35" s="535">
        <f>IF($D$35="","",SUM(G15:G34))</f>
        <v>0</v>
      </c>
      <c r="H35" s="536"/>
      <c r="I35" s="535">
        <f t="shared" ref="I35:O35" si="6">IF($D$35="","",SUM(I15:I34))</f>
        <v>0</v>
      </c>
      <c r="J35" s="535">
        <f t="shared" si="6"/>
        <v>0</v>
      </c>
      <c r="K35" s="535">
        <f t="shared" si="6"/>
        <v>0</v>
      </c>
      <c r="L35" s="536">
        <f t="shared" si="6"/>
        <v>0</v>
      </c>
      <c r="M35" s="535">
        <f t="shared" si="6"/>
        <v>0</v>
      </c>
      <c r="N35" s="535">
        <f t="shared" si="6"/>
        <v>0</v>
      </c>
      <c r="O35" s="535">
        <f t="shared" si="6"/>
        <v>0</v>
      </c>
    </row>
    <row r="36" spans="2:15">
      <c r="C36" s="507" t="s">
        <v>766</v>
      </c>
    </row>
    <row r="37" spans="2:15">
      <c r="C37" s="507" t="s">
        <v>690</v>
      </c>
    </row>
  </sheetData>
  <mergeCells count="19">
    <mergeCell ref="B3:O3"/>
    <mergeCell ref="B7:C7"/>
    <mergeCell ref="H7:I7"/>
    <mergeCell ref="K7:L7"/>
    <mergeCell ref="M7:O7"/>
    <mergeCell ref="L15:L34"/>
    <mergeCell ref="B35:C35"/>
    <mergeCell ref="G8:G14"/>
    <mergeCell ref="H8:H14"/>
    <mergeCell ref="I8:I14"/>
    <mergeCell ref="J8:O8"/>
    <mergeCell ref="J9:J14"/>
    <mergeCell ref="K9:K14"/>
    <mergeCell ref="L9:O9"/>
    <mergeCell ref="B8:B14"/>
    <mergeCell ref="C8:C14"/>
    <mergeCell ref="D8:D14"/>
    <mergeCell ref="E8:E12"/>
    <mergeCell ref="F8:F14"/>
  </mergeCells>
  <phoneticPr fontId="2"/>
  <pageMargins left="0.7" right="0.7" top="0.75" bottom="0.75" header="0.3" footer="0.3"/>
  <pageSetup paperSize="9" scale="8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0"/>
  <sheetViews>
    <sheetView workbookViewId="0">
      <selection sqref="A1:E1"/>
    </sheetView>
  </sheetViews>
  <sheetFormatPr defaultRowHeight="20.100000000000001" customHeight="1"/>
  <cols>
    <col min="1" max="1" width="5.5" style="7" bestFit="1" customWidth="1"/>
    <col min="2" max="2" width="78.75" style="7" customWidth="1"/>
    <col min="3" max="3" width="18.125" style="7" customWidth="1"/>
    <col min="4" max="6" width="5.625" style="7" customWidth="1"/>
    <col min="7" max="7" width="9" style="7"/>
    <col min="8" max="8" width="2.5" style="7" bestFit="1" customWidth="1"/>
    <col min="9" max="16384" width="9" style="7"/>
  </cols>
  <sheetData>
    <row r="1" spans="1:9" ht="39.950000000000003" customHeight="1">
      <c r="A1" s="764" t="s">
        <v>235</v>
      </c>
      <c r="B1" s="764"/>
      <c r="C1" s="764"/>
      <c r="D1" s="764"/>
      <c r="E1" s="764"/>
      <c r="F1" s="88"/>
    </row>
    <row r="2" spans="1:9" ht="18.75" customHeight="1">
      <c r="A2" s="23" t="s">
        <v>234</v>
      </c>
      <c r="B2" s="23"/>
      <c r="C2" s="23"/>
      <c r="D2" s="23"/>
      <c r="E2" s="23"/>
      <c r="F2" s="5"/>
    </row>
    <row r="3" spans="1:9" ht="39.950000000000003" customHeight="1">
      <c r="A3" s="769" t="s">
        <v>56</v>
      </c>
      <c r="B3" s="771" t="s">
        <v>236</v>
      </c>
      <c r="C3" s="772"/>
      <c r="D3" s="767" t="s">
        <v>4</v>
      </c>
      <c r="E3" s="765" t="s">
        <v>23</v>
      </c>
      <c r="F3" s="761" t="s">
        <v>68</v>
      </c>
      <c r="H3" s="7" t="s">
        <v>5</v>
      </c>
    </row>
    <row r="4" spans="1:9" ht="39.950000000000003" customHeight="1">
      <c r="A4" s="770"/>
      <c r="B4" s="773" t="s">
        <v>223</v>
      </c>
      <c r="C4" s="774"/>
      <c r="D4" s="768"/>
      <c r="E4" s="766"/>
      <c r="F4" s="762"/>
    </row>
    <row r="5" spans="1:9" ht="39.950000000000003" customHeight="1">
      <c r="A5" s="9">
        <f>ROW()-4</f>
        <v>1</v>
      </c>
      <c r="B5" s="278" t="s">
        <v>232</v>
      </c>
      <c r="C5" s="27"/>
      <c r="D5" s="9" t="s">
        <v>17</v>
      </c>
      <c r="E5" s="4"/>
      <c r="F5" s="107"/>
    </row>
    <row r="6" spans="1:9" ht="39.950000000000003" customHeight="1">
      <c r="A6" s="90">
        <f t="shared" ref="A6:A24" si="0">ROW()-4</f>
        <v>2</v>
      </c>
      <c r="B6" s="279" t="s">
        <v>237</v>
      </c>
      <c r="C6" s="30" t="s">
        <v>14</v>
      </c>
      <c r="D6" s="9" t="s">
        <v>18</v>
      </c>
      <c r="E6" s="4"/>
      <c r="F6" s="108"/>
    </row>
    <row r="7" spans="1:9" ht="39.950000000000003" customHeight="1">
      <c r="A7" s="90">
        <f t="shared" si="0"/>
        <v>3</v>
      </c>
      <c r="B7" s="280" t="s">
        <v>131</v>
      </c>
      <c r="C7" s="27"/>
      <c r="D7" s="9" t="s">
        <v>17</v>
      </c>
      <c r="E7" s="4"/>
      <c r="F7" s="107"/>
    </row>
    <row r="8" spans="1:9" ht="39.950000000000003" customHeight="1">
      <c r="A8" s="90">
        <f t="shared" si="0"/>
        <v>4</v>
      </c>
      <c r="B8" s="94" t="s">
        <v>70</v>
      </c>
      <c r="C8" s="28"/>
      <c r="D8" s="9" t="s">
        <v>19</v>
      </c>
      <c r="E8" s="24"/>
      <c r="F8" s="109"/>
      <c r="G8" s="98"/>
      <c r="H8" s="3"/>
      <c r="I8" s="3"/>
    </row>
    <row r="9" spans="1:9" ht="39.950000000000003" customHeight="1">
      <c r="A9" s="89">
        <f t="shared" si="0"/>
        <v>5</v>
      </c>
      <c r="B9" s="26" t="s">
        <v>64</v>
      </c>
      <c r="C9" s="30" t="s">
        <v>24</v>
      </c>
      <c r="D9" s="89" t="s">
        <v>66</v>
      </c>
      <c r="E9" s="4"/>
      <c r="F9" s="108" t="s">
        <v>130</v>
      </c>
      <c r="G9" s="99"/>
    </row>
    <row r="10" spans="1:9" ht="39.950000000000003" customHeight="1">
      <c r="A10" s="89">
        <f t="shared" si="0"/>
        <v>6</v>
      </c>
      <c r="B10" s="26" t="s">
        <v>65</v>
      </c>
      <c r="C10" s="30" t="s">
        <v>24</v>
      </c>
      <c r="D10" s="89" t="s">
        <v>66</v>
      </c>
      <c r="E10" s="4"/>
      <c r="F10" s="108" t="s">
        <v>130</v>
      </c>
      <c r="G10" s="99"/>
    </row>
    <row r="11" spans="1:9" ht="39.950000000000003" customHeight="1">
      <c r="A11" s="9">
        <f t="shared" si="0"/>
        <v>7</v>
      </c>
      <c r="B11" s="25" t="s">
        <v>60</v>
      </c>
      <c r="C11" s="27"/>
      <c r="D11" s="9" t="s">
        <v>18</v>
      </c>
      <c r="E11" s="4"/>
      <c r="F11" s="107"/>
    </row>
    <row r="12" spans="1:9" ht="39.950000000000003" customHeight="1">
      <c r="A12" s="9">
        <f t="shared" si="0"/>
        <v>8</v>
      </c>
      <c r="B12" s="281" t="s">
        <v>217</v>
      </c>
      <c r="C12" s="27"/>
      <c r="D12" s="9" t="s">
        <v>219</v>
      </c>
      <c r="E12" s="4"/>
      <c r="F12" s="107"/>
    </row>
    <row r="13" spans="1:9" ht="39.950000000000003" customHeight="1">
      <c r="A13" s="9">
        <f t="shared" si="0"/>
        <v>9</v>
      </c>
      <c r="B13" s="280" t="s">
        <v>218</v>
      </c>
      <c r="C13" s="27"/>
      <c r="D13" s="9" t="s">
        <v>18</v>
      </c>
      <c r="E13" s="4"/>
      <c r="F13" s="108" t="s">
        <v>67</v>
      </c>
    </row>
    <row r="14" spans="1:9" ht="39.950000000000003" customHeight="1">
      <c r="A14" s="9">
        <f t="shared" si="0"/>
        <v>10</v>
      </c>
      <c r="B14" s="280" t="s">
        <v>226</v>
      </c>
      <c r="C14" s="91"/>
      <c r="D14" s="9" t="s">
        <v>17</v>
      </c>
      <c r="E14" s="4"/>
      <c r="F14" s="108" t="s">
        <v>67</v>
      </c>
    </row>
    <row r="15" spans="1:9" ht="39.950000000000003" customHeight="1">
      <c r="A15" s="9">
        <f t="shared" si="0"/>
        <v>11</v>
      </c>
      <c r="B15" s="279" t="s">
        <v>202</v>
      </c>
      <c r="C15" s="204"/>
      <c r="D15" s="9" t="s">
        <v>17</v>
      </c>
      <c r="E15" s="4"/>
      <c r="F15" s="108" t="s">
        <v>67</v>
      </c>
    </row>
    <row r="16" spans="1:9" ht="39.950000000000003" customHeight="1">
      <c r="A16" s="90">
        <f t="shared" si="0"/>
        <v>12</v>
      </c>
      <c r="B16" s="775" t="s">
        <v>159</v>
      </c>
      <c r="C16" s="776"/>
      <c r="D16" s="90" t="s">
        <v>17</v>
      </c>
      <c r="E16" s="4"/>
      <c r="F16" s="108"/>
      <c r="G16" s="92"/>
    </row>
    <row r="17" spans="1:7" ht="39.950000000000003" customHeight="1">
      <c r="A17" s="111">
        <f t="shared" si="0"/>
        <v>13</v>
      </c>
      <c r="B17" s="282" t="s">
        <v>133</v>
      </c>
      <c r="C17" s="30" t="s">
        <v>15</v>
      </c>
      <c r="D17" s="132" t="s">
        <v>17</v>
      </c>
      <c r="E17" s="4"/>
      <c r="F17" s="108"/>
      <c r="G17" s="92"/>
    </row>
    <row r="18" spans="1:7" ht="39.950000000000003" customHeight="1">
      <c r="A18" s="132">
        <f t="shared" si="0"/>
        <v>14</v>
      </c>
      <c r="B18" s="282" t="s">
        <v>200</v>
      </c>
      <c r="C18" s="30" t="s">
        <v>59</v>
      </c>
      <c r="D18" s="131" t="s">
        <v>219</v>
      </c>
      <c r="E18" s="4"/>
      <c r="F18" s="108"/>
      <c r="G18" s="92"/>
    </row>
    <row r="19" spans="1:7" ht="39.950000000000003" customHeight="1">
      <c r="A19" s="132">
        <f t="shared" si="0"/>
        <v>15</v>
      </c>
      <c r="B19" s="282" t="s">
        <v>216</v>
      </c>
      <c r="C19" s="106" t="s">
        <v>24</v>
      </c>
      <c r="D19" s="96" t="s">
        <v>117</v>
      </c>
      <c r="E19" s="24"/>
      <c r="F19" s="110"/>
      <c r="G19" s="92"/>
    </row>
    <row r="20" spans="1:7" ht="39.950000000000003" customHeight="1">
      <c r="A20" s="132">
        <f t="shared" si="0"/>
        <v>16</v>
      </c>
      <c r="B20" s="282" t="s">
        <v>227</v>
      </c>
      <c r="C20" s="106"/>
      <c r="D20" s="96" t="s">
        <v>220</v>
      </c>
      <c r="E20" s="24"/>
      <c r="F20" s="110"/>
      <c r="G20" s="92"/>
    </row>
    <row r="21" spans="1:7" ht="39.950000000000003" customHeight="1">
      <c r="A21" s="111">
        <f t="shared" si="0"/>
        <v>17</v>
      </c>
      <c r="B21" s="278" t="s">
        <v>233</v>
      </c>
      <c r="C21" s="27"/>
      <c r="D21" s="9" t="s">
        <v>17</v>
      </c>
      <c r="E21" s="4"/>
      <c r="F21" s="107"/>
    </row>
    <row r="22" spans="1:7" ht="39.950000000000003" customHeight="1">
      <c r="A22" s="111">
        <f t="shared" si="0"/>
        <v>18</v>
      </c>
      <c r="B22" s="233" t="s">
        <v>221</v>
      </c>
      <c r="C22" s="30" t="s">
        <v>16</v>
      </c>
      <c r="D22" s="9" t="s">
        <v>55</v>
      </c>
      <c r="E22" s="4"/>
      <c r="F22" s="107"/>
    </row>
    <row r="23" spans="1:7" ht="39.950000000000003" customHeight="1">
      <c r="A23" s="111">
        <f t="shared" si="0"/>
        <v>19</v>
      </c>
      <c r="B23" s="233" t="s">
        <v>222</v>
      </c>
      <c r="C23" s="30" t="s">
        <v>224</v>
      </c>
      <c r="D23" s="9" t="s">
        <v>55</v>
      </c>
      <c r="E23" s="4"/>
      <c r="F23" s="107"/>
    </row>
    <row r="24" spans="1:7" ht="39.950000000000003" customHeight="1">
      <c r="A24" s="111">
        <f t="shared" si="0"/>
        <v>20</v>
      </c>
      <c r="B24" s="25" t="s">
        <v>238</v>
      </c>
      <c r="C24" s="30" t="s">
        <v>225</v>
      </c>
      <c r="D24" s="9" t="s">
        <v>18</v>
      </c>
      <c r="E24" s="4"/>
      <c r="F24" s="107"/>
    </row>
    <row r="25" spans="1:7" ht="30" customHeight="1">
      <c r="A25" s="8" t="s">
        <v>25</v>
      </c>
      <c r="B25" s="8"/>
      <c r="C25" s="8"/>
      <c r="D25" s="5"/>
      <c r="E25" s="8"/>
      <c r="F25" s="8"/>
    </row>
    <row r="26" spans="1:7" ht="30" customHeight="1">
      <c r="A26" s="95" t="s">
        <v>69</v>
      </c>
      <c r="B26" s="8"/>
      <c r="C26" s="8"/>
      <c r="D26" s="5"/>
      <c r="E26" s="8"/>
      <c r="F26" s="8"/>
    </row>
    <row r="27" spans="1:7" ht="55.5" customHeight="1">
      <c r="A27" s="763" t="s">
        <v>63</v>
      </c>
      <c r="B27" s="763"/>
      <c r="C27" s="763"/>
      <c r="D27" s="763"/>
      <c r="E27" s="763"/>
      <c r="F27" s="87"/>
      <c r="G27" s="92"/>
    </row>
    <row r="28" spans="1:7" ht="20.100000000000001" customHeight="1">
      <c r="A28" s="760" t="s">
        <v>239</v>
      </c>
      <c r="B28" s="760"/>
      <c r="C28" s="760"/>
      <c r="D28" s="760"/>
      <c r="E28" s="760"/>
      <c r="F28" s="244"/>
    </row>
    <row r="29" spans="1:7" ht="20.100000000000001" customHeight="1">
      <c r="A29" s="6"/>
    </row>
    <row r="30" spans="1:7" ht="20.100000000000001" customHeight="1">
      <c r="A30" s="6"/>
    </row>
  </sheetData>
  <mergeCells count="10">
    <mergeCell ref="A28:E28"/>
    <mergeCell ref="F3:F4"/>
    <mergeCell ref="A27:E27"/>
    <mergeCell ref="A1:E1"/>
    <mergeCell ref="E3:E4"/>
    <mergeCell ref="D3:D4"/>
    <mergeCell ref="A3:A4"/>
    <mergeCell ref="B3:C3"/>
    <mergeCell ref="B4:C4"/>
    <mergeCell ref="B16:C16"/>
  </mergeCells>
  <phoneticPr fontId="2"/>
  <printOptions horizontalCentered="1"/>
  <pageMargins left="0.78740157480314965" right="0.78740157480314965" top="0.78740157480314965" bottom="0.78740157480314965" header="0" footer="0"/>
  <pageSetup paperSize="9" scale="70"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sqref="A1:H1"/>
    </sheetView>
  </sheetViews>
  <sheetFormatPr defaultColWidth="16" defaultRowHeight="13.5"/>
  <cols>
    <col min="1" max="1" width="15.125" style="114" bestFit="1" customWidth="1"/>
    <col min="2" max="2" width="9" style="114" bestFit="1" customWidth="1"/>
    <col min="3" max="3" width="33.75" style="114" customWidth="1"/>
    <col min="4" max="6" width="13.625" style="114" customWidth="1"/>
    <col min="7" max="7" width="20.625" style="114" customWidth="1"/>
    <col min="8" max="8" width="30.625" style="114" customWidth="1"/>
    <col min="9" max="9" width="20.625" style="114" customWidth="1"/>
    <col min="10" max="11" width="1.875" style="114" customWidth="1"/>
    <col min="12" max="12" width="8.625" style="114" customWidth="1"/>
    <col min="13" max="13" width="9.5" style="114" customWidth="1"/>
    <col min="14" max="16384" width="16" style="114"/>
  </cols>
  <sheetData>
    <row r="1" spans="1:13">
      <c r="A1" s="789" t="s">
        <v>134</v>
      </c>
      <c r="B1" s="789"/>
      <c r="C1" s="789"/>
      <c r="D1" s="789"/>
      <c r="E1" s="789"/>
      <c r="F1" s="789"/>
      <c r="G1" s="789"/>
      <c r="H1" s="789"/>
      <c r="I1" s="112" t="s">
        <v>135</v>
      </c>
      <c r="J1" s="113"/>
      <c r="K1" s="113"/>
      <c r="L1" s="113"/>
      <c r="M1" s="113"/>
    </row>
    <row r="2" spans="1:13">
      <c r="A2" s="115" t="s">
        <v>136</v>
      </c>
      <c r="B2" s="777"/>
      <c r="C2" s="777"/>
      <c r="E2" s="116" t="s">
        <v>137</v>
      </c>
      <c r="F2" s="116"/>
      <c r="G2" s="116"/>
      <c r="H2" s="116"/>
      <c r="I2" s="116"/>
      <c r="J2" s="116"/>
      <c r="K2" s="116"/>
      <c r="L2" s="116"/>
      <c r="M2" s="116"/>
    </row>
    <row r="3" spans="1:13">
      <c r="A3" s="116"/>
      <c r="B3" s="116"/>
      <c r="C3" s="116"/>
      <c r="D3" s="116"/>
      <c r="E3" s="116" t="s">
        <v>138</v>
      </c>
      <c r="F3" s="116"/>
      <c r="G3" s="116"/>
      <c r="H3" s="116"/>
      <c r="I3" s="116"/>
      <c r="J3" s="116"/>
      <c r="K3" s="116"/>
      <c r="L3" s="116"/>
      <c r="M3" s="116"/>
    </row>
    <row r="4" spans="1:13">
      <c r="A4" s="116"/>
      <c r="B4" s="116"/>
      <c r="C4" s="116"/>
      <c r="D4" s="116"/>
      <c r="E4" s="116" t="s">
        <v>139</v>
      </c>
      <c r="F4" s="116"/>
      <c r="G4" s="116"/>
      <c r="H4" s="116"/>
      <c r="I4" s="116"/>
      <c r="J4" s="116"/>
      <c r="K4" s="116"/>
      <c r="L4" s="116"/>
      <c r="M4" s="116"/>
    </row>
    <row r="5" spans="1:13">
      <c r="B5" s="116"/>
      <c r="C5" s="116"/>
      <c r="D5" s="116"/>
      <c r="E5" s="116"/>
      <c r="F5" s="116"/>
      <c r="G5" s="116"/>
      <c r="H5" s="116"/>
      <c r="I5" s="116"/>
      <c r="J5" s="116"/>
      <c r="K5" s="116"/>
      <c r="L5" s="116"/>
      <c r="M5" s="116"/>
    </row>
    <row r="6" spans="1:13">
      <c r="A6" s="116"/>
      <c r="B6" s="116"/>
      <c r="C6" s="116"/>
      <c r="D6" s="116"/>
      <c r="E6" s="116"/>
      <c r="F6" s="116"/>
      <c r="G6" s="116"/>
      <c r="H6" s="116"/>
      <c r="I6" s="116"/>
      <c r="J6" s="116"/>
      <c r="K6" s="116"/>
      <c r="L6" s="116"/>
      <c r="M6" s="116"/>
    </row>
    <row r="7" spans="1:13">
      <c r="A7" s="777" t="s">
        <v>140</v>
      </c>
      <c r="B7" s="777"/>
      <c r="C7" s="117" t="s">
        <v>141</v>
      </c>
      <c r="D7" s="777" t="s">
        <v>142</v>
      </c>
      <c r="E7" s="777"/>
      <c r="F7" s="777"/>
      <c r="G7" s="777"/>
      <c r="H7" s="777"/>
      <c r="I7" s="777"/>
      <c r="J7" s="777"/>
    </row>
    <row r="8" spans="1:13">
      <c r="A8" s="777" t="s">
        <v>143</v>
      </c>
      <c r="B8" s="117" t="s">
        <v>144</v>
      </c>
      <c r="C8" s="117" t="s">
        <v>145</v>
      </c>
      <c r="D8" s="790"/>
      <c r="E8" s="790"/>
      <c r="F8" s="790"/>
      <c r="G8" s="790"/>
      <c r="H8" s="790"/>
      <c r="I8" s="790"/>
      <c r="J8" s="790"/>
    </row>
    <row r="9" spans="1:13">
      <c r="A9" s="777"/>
      <c r="B9" s="117" t="s">
        <v>144</v>
      </c>
      <c r="C9" s="117" t="s">
        <v>145</v>
      </c>
      <c r="D9" s="790"/>
      <c r="E9" s="790"/>
      <c r="F9" s="790"/>
      <c r="G9" s="790"/>
      <c r="H9" s="790"/>
      <c r="I9" s="790"/>
      <c r="J9" s="790"/>
    </row>
    <row r="10" spans="1:13">
      <c r="A10" s="777"/>
      <c r="B10" s="117" t="s">
        <v>144</v>
      </c>
      <c r="C10" s="117" t="s">
        <v>145</v>
      </c>
      <c r="D10" s="790"/>
      <c r="E10" s="790"/>
      <c r="F10" s="790"/>
      <c r="G10" s="790"/>
      <c r="H10" s="790"/>
      <c r="I10" s="790"/>
      <c r="J10" s="790"/>
    </row>
    <row r="11" spans="1:13">
      <c r="A11" s="777"/>
      <c r="B11" s="117" t="s">
        <v>144</v>
      </c>
      <c r="C11" s="117" t="s">
        <v>145</v>
      </c>
      <c r="D11" s="790"/>
      <c r="E11" s="790"/>
      <c r="F11" s="790"/>
      <c r="G11" s="790"/>
      <c r="H11" s="790"/>
      <c r="I11" s="790"/>
      <c r="J11" s="790"/>
    </row>
    <row r="12" spans="1:13">
      <c r="A12" s="777"/>
      <c r="B12" s="117" t="s">
        <v>144</v>
      </c>
      <c r="C12" s="117" t="s">
        <v>145</v>
      </c>
      <c r="D12" s="790"/>
      <c r="E12" s="790"/>
      <c r="F12" s="790"/>
      <c r="G12" s="790"/>
      <c r="H12" s="790"/>
      <c r="I12" s="790"/>
      <c r="J12" s="790"/>
    </row>
    <row r="13" spans="1:13">
      <c r="A13" s="118"/>
      <c r="B13" s="118"/>
    </row>
    <row r="15" spans="1:13">
      <c r="A15" s="791" t="s">
        <v>146</v>
      </c>
      <c r="B15" s="792"/>
      <c r="C15" s="795" t="s">
        <v>147</v>
      </c>
      <c r="D15" s="796" t="s">
        <v>148</v>
      </c>
      <c r="E15" s="796" t="s">
        <v>149</v>
      </c>
      <c r="F15" s="797" t="s">
        <v>150</v>
      </c>
      <c r="G15" s="777" t="s">
        <v>151</v>
      </c>
      <c r="H15" s="777"/>
      <c r="I15" s="777"/>
      <c r="J15" s="119"/>
    </row>
    <row r="16" spans="1:13" ht="18" customHeight="1">
      <c r="A16" s="793"/>
      <c r="B16" s="794"/>
      <c r="C16" s="777"/>
      <c r="D16" s="796"/>
      <c r="E16" s="796"/>
      <c r="F16" s="797"/>
      <c r="G16" s="120" t="s">
        <v>152</v>
      </c>
      <c r="H16" s="120" t="s">
        <v>153</v>
      </c>
      <c r="I16" s="120" t="s">
        <v>154</v>
      </c>
      <c r="J16" s="119"/>
    </row>
    <row r="17" spans="1:10">
      <c r="A17" s="787"/>
      <c r="B17" s="788"/>
      <c r="C17" s="121"/>
      <c r="D17" s="130"/>
      <c r="E17" s="130"/>
      <c r="F17" s="129">
        <f>ROUND(D17+E17,1)</f>
        <v>0</v>
      </c>
      <c r="G17" s="121"/>
      <c r="H17" s="121"/>
      <c r="I17" s="121"/>
      <c r="J17" s="119"/>
    </row>
    <row r="18" spans="1:10">
      <c r="A18" s="787"/>
      <c r="B18" s="788"/>
      <c r="C18" s="121"/>
      <c r="D18" s="130"/>
      <c r="E18" s="130"/>
      <c r="F18" s="129">
        <f t="shared" ref="F18:F37" si="0">ROUND(D18+E18,1)</f>
        <v>0</v>
      </c>
      <c r="G18" s="121"/>
      <c r="H18" s="121"/>
      <c r="I18" s="121"/>
      <c r="J18" s="119"/>
    </row>
    <row r="19" spans="1:10">
      <c r="A19" s="787"/>
      <c r="B19" s="788"/>
      <c r="C19" s="121"/>
      <c r="D19" s="130"/>
      <c r="E19" s="130"/>
      <c r="F19" s="129">
        <f t="shared" si="0"/>
        <v>0</v>
      </c>
      <c r="G19" s="121"/>
      <c r="H19" s="121"/>
      <c r="I19" s="121"/>
      <c r="J19" s="119"/>
    </row>
    <row r="20" spans="1:10">
      <c r="A20" s="787"/>
      <c r="B20" s="788"/>
      <c r="C20" s="121"/>
      <c r="D20" s="130"/>
      <c r="E20" s="130"/>
      <c r="F20" s="129">
        <f t="shared" si="0"/>
        <v>0</v>
      </c>
      <c r="G20" s="121"/>
      <c r="H20" s="121"/>
      <c r="I20" s="121"/>
      <c r="J20" s="119"/>
    </row>
    <row r="21" spans="1:10">
      <c r="A21" s="122"/>
      <c r="B21" s="123"/>
      <c r="C21" s="121"/>
      <c r="D21" s="130"/>
      <c r="E21" s="130"/>
      <c r="F21" s="129">
        <f t="shared" si="0"/>
        <v>0</v>
      </c>
      <c r="G21" s="121"/>
      <c r="H21" s="121"/>
      <c r="I21" s="121"/>
      <c r="J21" s="119"/>
    </row>
    <row r="22" spans="1:10">
      <c r="A22" s="787"/>
      <c r="B22" s="788"/>
      <c r="C22" s="124"/>
      <c r="D22" s="130"/>
      <c r="E22" s="130"/>
      <c r="F22" s="129">
        <f t="shared" si="0"/>
        <v>0</v>
      </c>
      <c r="G22" s="121"/>
      <c r="H22" s="121"/>
      <c r="I22" s="121"/>
      <c r="J22" s="119"/>
    </row>
    <row r="23" spans="1:10">
      <c r="A23" s="787"/>
      <c r="B23" s="788"/>
      <c r="C23" s="124"/>
      <c r="D23" s="130"/>
      <c r="E23" s="130"/>
      <c r="F23" s="129">
        <f t="shared" si="0"/>
        <v>0</v>
      </c>
      <c r="G23" s="778" t="s">
        <v>155</v>
      </c>
      <c r="H23" s="779"/>
      <c r="I23" s="780"/>
      <c r="J23" s="119"/>
    </row>
    <row r="24" spans="1:10">
      <c r="A24" s="787"/>
      <c r="B24" s="788"/>
      <c r="C24" s="121"/>
      <c r="D24" s="130"/>
      <c r="E24" s="130"/>
      <c r="F24" s="129">
        <f t="shared" si="0"/>
        <v>0</v>
      </c>
      <c r="G24" s="781"/>
      <c r="H24" s="782"/>
      <c r="I24" s="783"/>
      <c r="J24" s="119"/>
    </row>
    <row r="25" spans="1:10">
      <c r="A25" s="787"/>
      <c r="B25" s="788"/>
      <c r="C25" s="121"/>
      <c r="D25" s="130"/>
      <c r="E25" s="130"/>
      <c r="F25" s="129">
        <f t="shared" si="0"/>
        <v>0</v>
      </c>
      <c r="G25" s="781"/>
      <c r="H25" s="782"/>
      <c r="I25" s="783"/>
      <c r="J25" s="119"/>
    </row>
    <row r="26" spans="1:10">
      <c r="A26" s="787"/>
      <c r="B26" s="788"/>
      <c r="C26" s="121"/>
      <c r="D26" s="130"/>
      <c r="E26" s="130"/>
      <c r="F26" s="129">
        <f t="shared" si="0"/>
        <v>0</v>
      </c>
      <c r="G26" s="781"/>
      <c r="H26" s="782"/>
      <c r="I26" s="783"/>
      <c r="J26" s="119"/>
    </row>
    <row r="27" spans="1:10">
      <c r="A27" s="787"/>
      <c r="B27" s="788"/>
      <c r="C27" s="121"/>
      <c r="D27" s="130"/>
      <c r="E27" s="130"/>
      <c r="F27" s="129">
        <f t="shared" si="0"/>
        <v>0</v>
      </c>
      <c r="G27" s="781"/>
      <c r="H27" s="782"/>
      <c r="I27" s="783"/>
      <c r="J27" s="119"/>
    </row>
    <row r="28" spans="1:10">
      <c r="A28" s="787"/>
      <c r="B28" s="788"/>
      <c r="C28" s="125"/>
      <c r="D28" s="130"/>
      <c r="E28" s="130"/>
      <c r="F28" s="129">
        <f t="shared" si="0"/>
        <v>0</v>
      </c>
      <c r="G28" s="781"/>
      <c r="H28" s="782"/>
      <c r="I28" s="783"/>
      <c r="J28" s="119"/>
    </row>
    <row r="29" spans="1:10">
      <c r="A29" s="787"/>
      <c r="B29" s="788"/>
      <c r="C29" s="126"/>
      <c r="D29" s="130"/>
      <c r="E29" s="130"/>
      <c r="F29" s="129">
        <f t="shared" si="0"/>
        <v>0</v>
      </c>
      <c r="G29" s="781"/>
      <c r="H29" s="782"/>
      <c r="I29" s="783"/>
      <c r="J29" s="119"/>
    </row>
    <row r="30" spans="1:10">
      <c r="A30" s="787"/>
      <c r="B30" s="788"/>
      <c r="C30" s="126"/>
      <c r="D30" s="130"/>
      <c r="E30" s="130"/>
      <c r="F30" s="129">
        <f t="shared" si="0"/>
        <v>0</v>
      </c>
      <c r="G30" s="781"/>
      <c r="H30" s="782"/>
      <c r="I30" s="783"/>
      <c r="J30" s="119"/>
    </row>
    <row r="31" spans="1:10">
      <c r="A31" s="787"/>
      <c r="B31" s="788"/>
      <c r="C31" s="121"/>
      <c r="D31" s="130"/>
      <c r="E31" s="130"/>
      <c r="F31" s="129">
        <f t="shared" si="0"/>
        <v>0</v>
      </c>
      <c r="G31" s="781"/>
      <c r="H31" s="782"/>
      <c r="I31" s="783"/>
      <c r="J31" s="119"/>
    </row>
    <row r="32" spans="1:10">
      <c r="A32" s="787"/>
      <c r="B32" s="788"/>
      <c r="C32" s="121"/>
      <c r="D32" s="130"/>
      <c r="E32" s="130"/>
      <c r="F32" s="129">
        <f t="shared" si="0"/>
        <v>0</v>
      </c>
      <c r="G32" s="781"/>
      <c r="H32" s="782"/>
      <c r="I32" s="783"/>
      <c r="J32" s="119"/>
    </row>
    <row r="33" spans="1:10">
      <c r="A33" s="787"/>
      <c r="B33" s="788"/>
      <c r="C33" s="121"/>
      <c r="D33" s="130"/>
      <c r="E33" s="130"/>
      <c r="F33" s="129">
        <f t="shared" si="0"/>
        <v>0</v>
      </c>
      <c r="G33" s="781"/>
      <c r="H33" s="782"/>
      <c r="I33" s="783"/>
      <c r="J33" s="119"/>
    </row>
    <row r="34" spans="1:10">
      <c r="A34" s="787"/>
      <c r="B34" s="788"/>
      <c r="C34" s="121"/>
      <c r="D34" s="130"/>
      <c r="E34" s="130"/>
      <c r="F34" s="129">
        <f t="shared" si="0"/>
        <v>0</v>
      </c>
      <c r="G34" s="781"/>
      <c r="H34" s="782"/>
      <c r="I34" s="783"/>
      <c r="J34" s="119"/>
    </row>
    <row r="35" spans="1:10">
      <c r="A35" s="787"/>
      <c r="B35" s="788"/>
      <c r="C35" s="121"/>
      <c r="D35" s="130"/>
      <c r="E35" s="130"/>
      <c r="F35" s="129">
        <f t="shared" si="0"/>
        <v>0</v>
      </c>
      <c r="G35" s="781"/>
      <c r="H35" s="782"/>
      <c r="I35" s="783"/>
      <c r="J35" s="119"/>
    </row>
    <row r="36" spans="1:10">
      <c r="A36" s="787"/>
      <c r="B36" s="788"/>
      <c r="C36" s="121"/>
      <c r="D36" s="130"/>
      <c r="E36" s="130"/>
      <c r="F36" s="129">
        <f t="shared" si="0"/>
        <v>0</v>
      </c>
      <c r="G36" s="784"/>
      <c r="H36" s="785"/>
      <c r="I36" s="786"/>
      <c r="J36" s="119"/>
    </row>
    <row r="37" spans="1:10">
      <c r="A37" s="777"/>
      <c r="B37" s="777"/>
      <c r="C37" s="127" t="s">
        <v>156</v>
      </c>
      <c r="D37" s="130"/>
      <c r="E37" s="130"/>
      <c r="F37" s="129">
        <f t="shared" si="0"/>
        <v>0</v>
      </c>
      <c r="G37" s="777"/>
      <c r="H37" s="777"/>
      <c r="I37" s="777"/>
      <c r="J37" s="119"/>
    </row>
    <row r="39" spans="1:10">
      <c r="A39" s="128"/>
    </row>
  </sheetData>
  <mergeCells count="38">
    <mergeCell ref="G15:I15"/>
    <mergeCell ref="A1:H1"/>
    <mergeCell ref="B2:C2"/>
    <mergeCell ref="A7:B7"/>
    <mergeCell ref="D7:J7"/>
    <mergeCell ref="A8:A12"/>
    <mergeCell ref="D8:J8"/>
    <mergeCell ref="D9:J9"/>
    <mergeCell ref="D10:J10"/>
    <mergeCell ref="D11:J11"/>
    <mergeCell ref="D12:J12"/>
    <mergeCell ref="A15:B16"/>
    <mergeCell ref="C15:C16"/>
    <mergeCell ref="D15:D16"/>
    <mergeCell ref="E15:E16"/>
    <mergeCell ref="F15:F16"/>
    <mergeCell ref="A36:B36"/>
    <mergeCell ref="A17:B17"/>
    <mergeCell ref="A18:B18"/>
    <mergeCell ref="A19:B19"/>
    <mergeCell ref="A20:B20"/>
    <mergeCell ref="A22:B22"/>
    <mergeCell ref="A37:B37"/>
    <mergeCell ref="G37:I37"/>
    <mergeCell ref="G23:I36"/>
    <mergeCell ref="A24:B24"/>
    <mergeCell ref="A25:B25"/>
    <mergeCell ref="A26:B26"/>
    <mergeCell ref="A27:B27"/>
    <mergeCell ref="A28:B28"/>
    <mergeCell ref="A29:B29"/>
    <mergeCell ref="A30:B30"/>
    <mergeCell ref="A31:B31"/>
    <mergeCell ref="A32:B32"/>
    <mergeCell ref="A23:B23"/>
    <mergeCell ref="A33:B33"/>
    <mergeCell ref="A34:B34"/>
    <mergeCell ref="A35:B35"/>
  </mergeCells>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workbookViewId="0"/>
  </sheetViews>
  <sheetFormatPr defaultRowHeight="13.5"/>
  <cols>
    <col min="1" max="1" width="3.125" customWidth="1"/>
    <col min="2" max="2" width="39.25" bestFit="1" customWidth="1"/>
    <col min="3" max="3" width="61.75" bestFit="1" customWidth="1"/>
    <col min="4" max="6" width="15.625" customWidth="1"/>
  </cols>
  <sheetData>
    <row r="1" spans="2:6">
      <c r="B1" t="s">
        <v>129</v>
      </c>
    </row>
    <row r="2" spans="2:6" ht="20.100000000000001" customHeight="1">
      <c r="B2" s="798" t="s">
        <v>119</v>
      </c>
      <c r="C2" s="798" t="s">
        <v>118</v>
      </c>
      <c r="D2" s="798" t="s">
        <v>116</v>
      </c>
      <c r="E2" s="798"/>
      <c r="F2" s="798"/>
    </row>
    <row r="3" spans="2:6" ht="20.100000000000001" customHeight="1">
      <c r="B3" s="798"/>
      <c r="C3" s="798"/>
      <c r="D3" s="101" t="s">
        <v>111</v>
      </c>
      <c r="E3" s="101" t="s">
        <v>112</v>
      </c>
      <c r="F3" s="101" t="s">
        <v>113</v>
      </c>
    </row>
    <row r="4" spans="2:6" ht="24.95" customHeight="1">
      <c r="B4" s="803" t="s">
        <v>120</v>
      </c>
      <c r="C4" s="105" t="s">
        <v>92</v>
      </c>
      <c r="D4" s="100" t="s">
        <v>114</v>
      </c>
      <c r="E4" s="100"/>
      <c r="F4" s="100"/>
    </row>
    <row r="5" spans="2:6" ht="24.95" customHeight="1">
      <c r="B5" s="803"/>
      <c r="C5" s="103" t="s">
        <v>93</v>
      </c>
      <c r="D5" s="100"/>
      <c r="E5" s="100" t="s">
        <v>115</v>
      </c>
      <c r="F5" s="100"/>
    </row>
    <row r="6" spans="2:6" ht="24.95" customHeight="1">
      <c r="B6" s="803"/>
      <c r="C6" s="103" t="s">
        <v>94</v>
      </c>
      <c r="D6" s="100" t="s">
        <v>114</v>
      </c>
      <c r="E6" s="100"/>
      <c r="F6" s="100"/>
    </row>
    <row r="7" spans="2:6" ht="24.95" customHeight="1">
      <c r="B7" s="803"/>
      <c r="C7" s="103" t="s">
        <v>95</v>
      </c>
      <c r="D7" s="100" t="s">
        <v>114</v>
      </c>
      <c r="E7" s="100"/>
      <c r="F7" s="100"/>
    </row>
    <row r="8" spans="2:6" ht="24.95" customHeight="1">
      <c r="B8" s="803"/>
      <c r="C8" s="102" t="s">
        <v>96</v>
      </c>
      <c r="D8" s="104"/>
      <c r="E8" s="104"/>
      <c r="F8" s="104"/>
    </row>
    <row r="9" spans="2:6" ht="24.95" customHeight="1">
      <c r="B9" s="803"/>
      <c r="C9" s="103" t="s">
        <v>97</v>
      </c>
      <c r="D9" s="100" t="s">
        <v>123</v>
      </c>
      <c r="E9" s="100" t="s">
        <v>122</v>
      </c>
      <c r="F9" s="100" t="s">
        <v>128</v>
      </c>
    </row>
    <row r="10" spans="2:6" ht="24.95" customHeight="1">
      <c r="B10" s="803"/>
      <c r="C10" s="103" t="s">
        <v>98</v>
      </c>
      <c r="D10" s="100" t="s">
        <v>114</v>
      </c>
      <c r="E10" s="100"/>
      <c r="F10" s="100"/>
    </row>
    <row r="11" spans="2:6" ht="24.95" customHeight="1">
      <c r="B11" s="803" t="s">
        <v>121</v>
      </c>
      <c r="C11" s="103" t="s">
        <v>99</v>
      </c>
      <c r="D11" s="100" t="s">
        <v>114</v>
      </c>
      <c r="E11" s="100"/>
      <c r="F11" s="100"/>
    </row>
    <row r="12" spans="2:6" ht="24.95" customHeight="1">
      <c r="B12" s="803"/>
      <c r="C12" s="103" t="s">
        <v>100</v>
      </c>
      <c r="D12" s="100"/>
      <c r="E12" s="100" t="s">
        <v>114</v>
      </c>
      <c r="F12" s="100"/>
    </row>
    <row r="13" spans="2:6" ht="24.95" customHeight="1">
      <c r="B13" s="803"/>
      <c r="C13" s="103" t="s">
        <v>101</v>
      </c>
      <c r="D13" s="100"/>
      <c r="E13" s="100" t="s">
        <v>114</v>
      </c>
      <c r="F13" s="100"/>
    </row>
    <row r="14" spans="2:6" ht="24.95" customHeight="1">
      <c r="B14" s="803"/>
      <c r="C14" s="103" t="s">
        <v>102</v>
      </c>
      <c r="D14" s="100" t="s">
        <v>114</v>
      </c>
      <c r="E14" s="100"/>
      <c r="F14" s="100"/>
    </row>
    <row r="15" spans="2:6" ht="24.95" customHeight="1">
      <c r="B15" s="803"/>
      <c r="C15" s="103" t="s">
        <v>103</v>
      </c>
      <c r="D15" s="100" t="s">
        <v>114</v>
      </c>
      <c r="E15" s="100"/>
      <c r="F15" s="100"/>
    </row>
    <row r="16" spans="2:6" ht="24.95" customHeight="1">
      <c r="B16" s="803"/>
      <c r="C16" s="102" t="s">
        <v>104</v>
      </c>
      <c r="D16" s="104"/>
      <c r="E16" s="104"/>
      <c r="F16" s="104"/>
    </row>
    <row r="17" spans="2:6" ht="24.95" customHeight="1">
      <c r="B17" s="803"/>
      <c r="C17" s="103" t="s">
        <v>105</v>
      </c>
      <c r="D17" s="100" t="s">
        <v>123</v>
      </c>
      <c r="E17" s="100" t="s">
        <v>122</v>
      </c>
      <c r="F17" s="100" t="s">
        <v>128</v>
      </c>
    </row>
    <row r="18" spans="2:6" ht="24.95" customHeight="1">
      <c r="B18" s="803"/>
      <c r="C18" s="103" t="s">
        <v>106</v>
      </c>
      <c r="D18" s="100" t="s">
        <v>114</v>
      </c>
      <c r="E18" s="100"/>
      <c r="F18" s="100"/>
    </row>
    <row r="19" spans="2:6" ht="24.95" customHeight="1">
      <c r="B19" s="803"/>
      <c r="C19" s="103" t="s">
        <v>107</v>
      </c>
      <c r="D19" s="100" t="s">
        <v>114</v>
      </c>
      <c r="E19" s="100"/>
      <c r="F19" s="100"/>
    </row>
    <row r="20" spans="2:6" ht="24.95" customHeight="1">
      <c r="B20" s="803"/>
      <c r="C20" s="103" t="s">
        <v>108</v>
      </c>
      <c r="D20" s="100" t="s">
        <v>114</v>
      </c>
      <c r="E20" s="100"/>
      <c r="F20" s="100"/>
    </row>
    <row r="21" spans="2:6" ht="24.95" customHeight="1">
      <c r="B21" s="803"/>
      <c r="C21" s="103" t="s">
        <v>109</v>
      </c>
      <c r="D21" s="100" t="s">
        <v>114</v>
      </c>
      <c r="E21" s="100"/>
      <c r="F21" s="100"/>
    </row>
    <row r="22" spans="2:6" ht="24.95" customHeight="1">
      <c r="B22" s="803"/>
      <c r="C22" s="102" t="s">
        <v>110</v>
      </c>
      <c r="D22" s="104"/>
      <c r="E22" s="104"/>
      <c r="F22" s="104"/>
    </row>
    <row r="23" spans="2:6" ht="20.100000000000001" customHeight="1">
      <c r="B23" s="799" t="s">
        <v>125</v>
      </c>
      <c r="C23" s="800" t="s">
        <v>124</v>
      </c>
      <c r="D23" s="800"/>
      <c r="E23" s="800"/>
      <c r="F23" s="800"/>
    </row>
    <row r="24" spans="2:6" ht="20.100000000000001" customHeight="1">
      <c r="B24" s="799"/>
      <c r="C24" s="801" t="s">
        <v>126</v>
      </c>
      <c r="D24" s="801"/>
      <c r="E24" s="801"/>
      <c r="F24" s="801"/>
    </row>
    <row r="25" spans="2:6" ht="20.100000000000001" customHeight="1">
      <c r="B25" s="799"/>
      <c r="C25" s="802" t="s">
        <v>127</v>
      </c>
      <c r="D25" s="802"/>
      <c r="E25" s="802"/>
      <c r="F25" s="802"/>
    </row>
  </sheetData>
  <mergeCells count="9">
    <mergeCell ref="B2:B3"/>
    <mergeCell ref="C2:C3"/>
    <mergeCell ref="D2:F2"/>
    <mergeCell ref="B23:B25"/>
    <mergeCell ref="C23:F23"/>
    <mergeCell ref="C24:F24"/>
    <mergeCell ref="C25:F25"/>
    <mergeCell ref="B4:B10"/>
    <mergeCell ref="B11:B22"/>
  </mergeCells>
  <phoneticPr fontId="2"/>
  <pageMargins left="0.7" right="0.7" top="0.75" bottom="0.75" header="0.3" footer="0.3"/>
  <pageSetup paperSize="9" scale="8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W81"/>
  <sheetViews>
    <sheetView view="pageBreakPreview" zoomScaleNormal="100" zoomScaleSheetLayoutView="100" workbookViewId="0"/>
  </sheetViews>
  <sheetFormatPr defaultColWidth="2.875" defaultRowHeight="30" customHeight="1"/>
  <cols>
    <col min="1" max="12" width="2.875" style="12"/>
    <col min="13" max="13" width="5.125" style="12" customWidth="1"/>
    <col min="14" max="21" width="2.875" style="12"/>
    <col min="22" max="22" width="5.75" style="12" customWidth="1"/>
    <col min="23" max="16384" width="2.875" style="12"/>
  </cols>
  <sheetData>
    <row r="1" spans="1:46" ht="30" customHeight="1">
      <c r="A1" s="1"/>
    </row>
    <row r="2" spans="1:46" ht="50.1" customHeight="1">
      <c r="A2" s="840" t="s">
        <v>986</v>
      </c>
      <c r="B2" s="840"/>
      <c r="C2" s="840"/>
      <c r="D2" s="840"/>
      <c r="E2" s="840"/>
      <c r="F2" s="840"/>
      <c r="G2" s="840"/>
      <c r="H2" s="840"/>
      <c r="I2" s="840"/>
      <c r="J2" s="840"/>
      <c r="K2" s="840"/>
      <c r="L2" s="840"/>
      <c r="M2" s="840"/>
      <c r="N2" s="840"/>
      <c r="O2" s="840"/>
      <c r="P2" s="840"/>
      <c r="Q2" s="840"/>
      <c r="R2" s="840"/>
      <c r="S2" s="840"/>
      <c r="T2" s="840"/>
      <c r="U2" s="840"/>
      <c r="V2" s="840"/>
      <c r="W2" s="840"/>
      <c r="X2" s="840"/>
      <c r="Y2" s="840"/>
      <c r="Z2" s="840"/>
      <c r="AA2" s="840"/>
      <c r="AB2" s="840"/>
      <c r="AC2" s="840"/>
      <c r="AD2" s="840"/>
      <c r="AE2" s="840"/>
      <c r="AF2" s="840"/>
      <c r="AG2" s="840"/>
      <c r="AH2" s="840"/>
      <c r="AI2" s="840"/>
    </row>
    <row r="3" spans="1:46" ht="30" customHeight="1">
      <c r="A3" s="13"/>
      <c r="B3" s="13"/>
      <c r="C3" s="13"/>
      <c r="D3" s="13"/>
      <c r="E3" s="13"/>
      <c r="F3" s="13"/>
      <c r="G3" s="13"/>
      <c r="H3" s="13"/>
      <c r="I3" s="13"/>
      <c r="J3" s="13"/>
      <c r="K3" s="13"/>
      <c r="L3" s="13"/>
      <c r="M3" s="13"/>
      <c r="N3" s="13"/>
      <c r="O3" s="13"/>
      <c r="P3" s="13"/>
      <c r="Q3" s="13"/>
      <c r="R3" s="13"/>
      <c r="S3" s="13"/>
      <c r="T3" s="13"/>
      <c r="X3" s="14"/>
      <c r="Y3" s="11"/>
      <c r="Z3" s="11"/>
      <c r="AA3" s="13"/>
      <c r="AB3" s="14"/>
      <c r="AC3" s="14"/>
      <c r="AD3" s="14"/>
      <c r="AE3" s="14"/>
      <c r="AF3" s="14"/>
      <c r="AG3" s="14"/>
      <c r="AH3" s="14"/>
      <c r="AI3" s="14"/>
    </row>
    <row r="4" spans="1:46" ht="30" customHeight="1">
      <c r="A4" s="13"/>
      <c r="B4" s="13"/>
      <c r="C4" s="13"/>
      <c r="D4" s="13"/>
      <c r="E4" s="13"/>
      <c r="F4" s="13"/>
      <c r="G4" s="13"/>
      <c r="H4" s="13"/>
      <c r="I4" s="13"/>
      <c r="J4" s="13"/>
      <c r="K4" s="13"/>
      <c r="L4" s="13"/>
      <c r="M4" s="13"/>
      <c r="N4" s="841"/>
      <c r="O4" s="841"/>
      <c r="P4" s="841"/>
      <c r="Q4" s="841"/>
      <c r="R4" s="13"/>
      <c r="S4" s="14" t="s">
        <v>22</v>
      </c>
      <c r="T4" s="14"/>
      <c r="U4" s="29"/>
      <c r="V4" s="855" t="s">
        <v>296</v>
      </c>
      <c r="W4" s="855"/>
      <c r="X4" s="855"/>
      <c r="Y4" s="855"/>
      <c r="Z4" s="855"/>
      <c r="AA4" s="855"/>
      <c r="AB4" s="855"/>
      <c r="AC4" s="14"/>
      <c r="AD4" s="14"/>
      <c r="AE4" s="14"/>
      <c r="AF4" s="14"/>
      <c r="AG4" s="14"/>
      <c r="AH4" s="14"/>
      <c r="AI4" s="14"/>
    </row>
    <row r="5" spans="1:46" ht="30" customHeight="1">
      <c r="R5" s="15"/>
      <c r="S5" s="856" t="s">
        <v>297</v>
      </c>
      <c r="T5" s="856"/>
      <c r="U5" s="856"/>
      <c r="V5" s="829"/>
      <c r="W5" s="829"/>
      <c r="X5" s="829"/>
      <c r="Y5" s="829"/>
      <c r="Z5" s="829"/>
      <c r="AA5" s="829"/>
      <c r="AB5" s="829"/>
      <c r="AC5" s="829"/>
      <c r="AD5" s="829"/>
      <c r="AE5" s="829"/>
      <c r="AF5" s="829"/>
      <c r="AI5" s="11"/>
      <c r="AJ5" s="11"/>
      <c r="AK5" s="11"/>
      <c r="AL5" s="11"/>
      <c r="AM5" s="11"/>
      <c r="AN5" s="11"/>
      <c r="AO5" s="11"/>
      <c r="AP5" s="11"/>
      <c r="AQ5" s="11"/>
      <c r="AR5" s="11"/>
      <c r="AS5" s="11"/>
      <c r="AT5" s="11"/>
    </row>
    <row r="6" spans="1:46" ht="30" customHeight="1">
      <c r="N6" s="10"/>
      <c r="O6" s="10"/>
      <c r="P6" s="10"/>
      <c r="Q6" s="10"/>
      <c r="R6" s="15"/>
      <c r="S6" s="842" t="s">
        <v>298</v>
      </c>
      <c r="T6" s="842"/>
      <c r="U6" s="842"/>
      <c r="V6" s="829"/>
      <c r="W6" s="829"/>
      <c r="X6" s="829"/>
      <c r="Y6" s="829"/>
      <c r="Z6" s="829"/>
      <c r="AA6" s="829"/>
      <c r="AB6" s="829"/>
      <c r="AC6" s="829"/>
      <c r="AD6" s="829"/>
      <c r="AE6" s="829"/>
      <c r="AF6" s="829"/>
      <c r="AI6" s="11"/>
      <c r="AJ6" s="11"/>
      <c r="AK6" s="11"/>
      <c r="AL6" s="11"/>
      <c r="AM6" s="11"/>
      <c r="AN6" s="11"/>
      <c r="AO6" s="11"/>
      <c r="AP6" s="11"/>
      <c r="AQ6" s="11"/>
      <c r="AR6" s="11"/>
      <c r="AS6" s="11"/>
      <c r="AT6" s="11"/>
    </row>
    <row r="7" spans="1:46" ht="30" customHeight="1">
      <c r="N7" s="10"/>
      <c r="O7" s="10"/>
      <c r="P7" s="10"/>
      <c r="Q7" s="10"/>
      <c r="R7" s="15"/>
      <c r="S7" s="842" t="s">
        <v>7</v>
      </c>
      <c r="T7" s="842"/>
      <c r="U7" s="842"/>
      <c r="V7" s="829"/>
      <c r="W7" s="829"/>
      <c r="X7" s="829"/>
      <c r="Y7" s="829"/>
      <c r="Z7" s="829"/>
      <c r="AA7" s="829"/>
      <c r="AB7" s="829"/>
      <c r="AC7" s="829"/>
      <c r="AD7" s="829"/>
      <c r="AE7" s="829"/>
      <c r="AF7" s="829"/>
      <c r="AH7" s="237"/>
      <c r="AI7" s="11"/>
      <c r="AJ7" s="605"/>
      <c r="AK7" s="11"/>
      <c r="AL7" s="11"/>
      <c r="AM7" s="11"/>
      <c r="AN7" s="11"/>
      <c r="AO7" s="11"/>
      <c r="AP7" s="11"/>
      <c r="AQ7" s="11"/>
      <c r="AR7" s="11"/>
      <c r="AS7" s="11"/>
      <c r="AT7" s="11"/>
    </row>
    <row r="8" spans="1:46" ht="30" customHeight="1">
      <c r="N8" s="10"/>
      <c r="O8" s="10"/>
      <c r="P8" s="10"/>
      <c r="Q8" s="10"/>
      <c r="R8" s="15"/>
      <c r="S8" s="16"/>
      <c r="T8" s="17"/>
      <c r="U8" s="17"/>
      <c r="V8" s="17"/>
      <c r="W8" s="17"/>
      <c r="X8" s="17"/>
      <c r="Y8" s="17"/>
      <c r="Z8" s="17"/>
      <c r="AA8" s="17"/>
      <c r="AB8" s="17"/>
      <c r="AC8" s="17"/>
      <c r="AD8" s="17"/>
      <c r="AE8" s="17"/>
      <c r="AF8" s="17"/>
      <c r="AI8" s="11"/>
      <c r="AJ8" s="606"/>
      <c r="AK8" s="11"/>
      <c r="AL8" s="11"/>
      <c r="AM8" s="11"/>
      <c r="AN8" s="11"/>
      <c r="AO8" s="11"/>
      <c r="AP8" s="11"/>
      <c r="AQ8" s="11"/>
      <c r="AR8" s="11"/>
      <c r="AS8" s="11"/>
      <c r="AT8" s="11"/>
    </row>
    <row r="9" spans="1:46" ht="30" customHeight="1">
      <c r="N9" s="10"/>
      <c r="O9" s="10"/>
      <c r="P9" s="10"/>
      <c r="Q9" s="10"/>
      <c r="R9" s="15"/>
      <c r="S9" s="857" t="s">
        <v>8</v>
      </c>
      <c r="T9" s="857"/>
      <c r="U9" s="857"/>
      <c r="V9" s="829"/>
      <c r="W9" s="829"/>
      <c r="X9" s="829"/>
      <c r="Y9" s="829"/>
      <c r="Z9" s="829"/>
      <c r="AA9" s="829"/>
      <c r="AB9" s="829"/>
      <c r="AC9" s="829"/>
      <c r="AD9" s="829"/>
      <c r="AE9" s="829"/>
      <c r="AF9" s="829"/>
      <c r="AI9" s="11"/>
      <c r="AJ9" s="11"/>
      <c r="AK9" s="11"/>
      <c r="AL9" s="11"/>
      <c r="AM9" s="11"/>
      <c r="AN9" s="11"/>
      <c r="AO9" s="11"/>
      <c r="AP9" s="11"/>
      <c r="AQ9" s="11"/>
      <c r="AR9" s="11"/>
      <c r="AS9" s="11"/>
      <c r="AT9" s="11"/>
    </row>
    <row r="10" spans="1:46" ht="30" customHeight="1">
      <c r="N10" s="14"/>
      <c r="O10" s="14"/>
      <c r="P10" s="14"/>
      <c r="Q10" s="14"/>
      <c r="R10" s="15"/>
      <c r="S10" s="842" t="s">
        <v>9</v>
      </c>
      <c r="T10" s="842"/>
      <c r="U10" s="842"/>
      <c r="V10" s="829"/>
      <c r="W10" s="829"/>
      <c r="X10" s="829"/>
      <c r="Y10" s="829"/>
      <c r="Z10" s="829"/>
      <c r="AA10" s="829"/>
      <c r="AB10" s="829"/>
      <c r="AC10" s="829"/>
      <c r="AD10" s="829"/>
      <c r="AE10" s="829"/>
      <c r="AF10" s="829"/>
      <c r="AI10" s="11"/>
      <c r="AJ10" s="11"/>
      <c r="AK10" s="11"/>
      <c r="AL10" s="11"/>
      <c r="AM10" s="11"/>
      <c r="AN10" s="11"/>
      <c r="AO10" s="11"/>
      <c r="AP10" s="11"/>
      <c r="AQ10" s="11"/>
      <c r="AR10" s="11"/>
      <c r="AS10" s="11"/>
      <c r="AT10" s="11"/>
    </row>
    <row r="11" spans="1:46" ht="30" customHeight="1">
      <c r="N11" s="14"/>
      <c r="O11" s="14"/>
      <c r="P11" s="14"/>
      <c r="Q11" s="14"/>
      <c r="R11" s="15"/>
      <c r="S11" s="830" t="s">
        <v>132</v>
      </c>
      <c r="T11" s="830"/>
      <c r="U11" s="830"/>
      <c r="V11" s="829"/>
      <c r="W11" s="829"/>
      <c r="X11" s="829"/>
      <c r="Y11" s="829"/>
      <c r="Z11" s="829"/>
      <c r="AA11" s="829"/>
      <c r="AB11" s="829"/>
      <c r="AC11" s="829"/>
      <c r="AD11" s="829"/>
      <c r="AE11" s="829"/>
      <c r="AF11" s="829"/>
      <c r="AI11" s="11"/>
      <c r="AJ11" s="11"/>
      <c r="AK11" s="11"/>
      <c r="AL11" s="11"/>
      <c r="AM11" s="11"/>
      <c r="AN11" s="11"/>
      <c r="AO11" s="11"/>
      <c r="AP11" s="11"/>
      <c r="AQ11" s="11"/>
      <c r="AR11" s="11"/>
      <c r="AS11" s="11"/>
      <c r="AT11" s="11"/>
    </row>
    <row r="12" spans="1:46" ht="30" customHeight="1">
      <c r="A12" s="29" t="s">
        <v>295</v>
      </c>
    </row>
    <row r="13" spans="1:46" ht="30" customHeight="1">
      <c r="A13" s="811" t="s">
        <v>3</v>
      </c>
      <c r="B13" s="811"/>
      <c r="C13" s="811"/>
      <c r="D13" s="811"/>
      <c r="E13" s="846"/>
      <c r="F13" s="846"/>
      <c r="G13" s="846"/>
      <c r="H13" s="846"/>
      <c r="I13" s="846"/>
      <c r="J13" s="846"/>
      <c r="K13" s="846"/>
      <c r="L13" s="846"/>
      <c r="M13" s="846"/>
      <c r="N13" s="846"/>
      <c r="O13" s="846"/>
      <c r="P13" s="846"/>
      <c r="Q13" s="811" t="s">
        <v>10</v>
      </c>
      <c r="R13" s="811"/>
      <c r="S13" s="811"/>
      <c r="T13" s="811"/>
      <c r="U13" s="858"/>
      <c r="V13" s="859"/>
      <c r="W13" s="859"/>
      <c r="X13" s="859"/>
      <c r="Y13" s="859"/>
      <c r="Z13" s="859"/>
      <c r="AA13" s="859"/>
      <c r="AB13" s="859"/>
      <c r="AC13" s="859"/>
      <c r="AD13" s="859"/>
      <c r="AE13" s="859"/>
      <c r="AF13" s="859"/>
      <c r="AG13" s="859"/>
      <c r="AH13" s="859"/>
      <c r="AI13" s="860"/>
    </row>
    <row r="14" spans="1:46" ht="44.25" customHeight="1">
      <c r="A14" s="831" t="s">
        <v>231</v>
      </c>
      <c r="B14" s="832"/>
      <c r="C14" s="832"/>
      <c r="D14" s="838"/>
      <c r="E14" s="847"/>
      <c r="F14" s="848"/>
      <c r="G14" s="848"/>
      <c r="H14" s="848"/>
      <c r="I14" s="848"/>
      <c r="J14" s="848"/>
      <c r="K14" s="848"/>
      <c r="L14" s="848"/>
      <c r="M14" s="848"/>
      <c r="N14" s="848"/>
      <c r="O14" s="848"/>
      <c r="P14" s="848"/>
      <c r="Q14" s="848"/>
      <c r="R14" s="848"/>
      <c r="S14" s="848"/>
      <c r="T14" s="848"/>
      <c r="U14" s="848"/>
      <c r="V14" s="848"/>
      <c r="W14" s="848"/>
      <c r="X14" s="848"/>
      <c r="Y14" s="848"/>
      <c r="Z14" s="848"/>
      <c r="AA14" s="848"/>
      <c r="AB14" s="848"/>
      <c r="AC14" s="848"/>
      <c r="AD14" s="848"/>
      <c r="AE14" s="848"/>
      <c r="AF14" s="848"/>
      <c r="AG14" s="848"/>
      <c r="AH14" s="848"/>
      <c r="AI14" s="849"/>
    </row>
    <row r="15" spans="1:46" ht="21.75" customHeight="1">
      <c r="A15" s="811" t="s">
        <v>11</v>
      </c>
      <c r="B15" s="811"/>
      <c r="C15" s="811"/>
      <c r="D15" s="811"/>
      <c r="E15" s="813" t="s">
        <v>62</v>
      </c>
      <c r="F15" s="814"/>
      <c r="G15" s="814"/>
      <c r="H15" s="815"/>
      <c r="I15" s="819"/>
      <c r="J15" s="820"/>
      <c r="K15" s="820"/>
      <c r="L15" s="820"/>
      <c r="M15" s="820"/>
      <c r="N15" s="820"/>
      <c r="O15" s="820"/>
      <c r="P15" s="820"/>
      <c r="Q15" s="820"/>
      <c r="R15" s="820"/>
      <c r="S15" s="820"/>
      <c r="T15" s="820"/>
      <c r="U15" s="820"/>
      <c r="V15" s="820"/>
      <c r="W15" s="820"/>
      <c r="X15" s="820"/>
      <c r="Y15" s="821"/>
      <c r="Z15" s="861" t="s">
        <v>158</v>
      </c>
      <c r="AA15" s="862"/>
      <c r="AB15" s="862"/>
      <c r="AC15" s="863"/>
      <c r="AD15" s="862" t="s">
        <v>971</v>
      </c>
      <c r="AE15" s="862"/>
      <c r="AF15" s="862"/>
      <c r="AG15" s="862"/>
      <c r="AH15" s="862"/>
      <c r="AI15" s="863"/>
    </row>
    <row r="16" spans="1:46" ht="21" customHeight="1" thickBot="1">
      <c r="A16" s="811"/>
      <c r="B16" s="811"/>
      <c r="C16" s="811"/>
      <c r="D16" s="811"/>
      <c r="E16" s="816"/>
      <c r="F16" s="817"/>
      <c r="G16" s="817"/>
      <c r="H16" s="818"/>
      <c r="I16" s="822"/>
      <c r="J16" s="823"/>
      <c r="K16" s="823"/>
      <c r="L16" s="823"/>
      <c r="M16" s="823"/>
      <c r="N16" s="823"/>
      <c r="O16" s="823"/>
      <c r="P16" s="823"/>
      <c r="Q16" s="823"/>
      <c r="R16" s="823"/>
      <c r="S16" s="823"/>
      <c r="T16" s="823"/>
      <c r="U16" s="824"/>
      <c r="V16" s="824"/>
      <c r="W16" s="824"/>
      <c r="X16" s="824"/>
      <c r="Y16" s="825"/>
      <c r="Z16" s="864"/>
      <c r="AA16" s="865"/>
      <c r="AB16" s="865"/>
      <c r="AC16" s="866"/>
      <c r="AD16" s="865"/>
      <c r="AE16" s="865"/>
      <c r="AF16" s="865"/>
      <c r="AG16" s="865"/>
      <c r="AH16" s="865"/>
      <c r="AI16" s="866"/>
    </row>
    <row r="17" spans="1:75" ht="26.25" customHeight="1" thickTop="1" thickBot="1">
      <c r="A17" s="811"/>
      <c r="B17" s="811"/>
      <c r="C17" s="811"/>
      <c r="D17" s="811"/>
      <c r="E17" s="831" t="s">
        <v>61</v>
      </c>
      <c r="F17" s="832"/>
      <c r="G17" s="832"/>
      <c r="H17" s="833"/>
      <c r="I17" s="850" t="s">
        <v>228</v>
      </c>
      <c r="J17" s="851"/>
      <c r="K17" s="851"/>
      <c r="L17" s="851"/>
      <c r="M17" s="851"/>
      <c r="N17" s="851"/>
      <c r="O17" s="851"/>
      <c r="P17" s="851"/>
      <c r="Q17" s="851"/>
      <c r="R17" s="851"/>
      <c r="S17" s="851"/>
      <c r="T17" s="852"/>
      <c r="U17" s="853" t="s">
        <v>954</v>
      </c>
      <c r="V17" s="854"/>
      <c r="W17" s="854"/>
      <c r="X17" s="854"/>
      <c r="Y17" s="854"/>
      <c r="Z17" s="854"/>
      <c r="AA17" s="854"/>
      <c r="AB17" s="854"/>
      <c r="AC17" s="854"/>
      <c r="AD17" s="807"/>
      <c r="AE17" s="808"/>
      <c r="AF17" s="808"/>
      <c r="AG17" s="808"/>
      <c r="AH17" s="808"/>
      <c r="AI17" s="809"/>
    </row>
    <row r="18" spans="1:75" ht="26.25" customHeight="1" thickTop="1">
      <c r="A18" s="811"/>
      <c r="B18" s="811"/>
      <c r="C18" s="811"/>
      <c r="D18" s="811"/>
      <c r="E18" s="831" t="s">
        <v>772</v>
      </c>
      <c r="F18" s="832"/>
      <c r="G18" s="832"/>
      <c r="H18" s="832"/>
      <c r="I18" s="834"/>
      <c r="J18" s="835"/>
      <c r="K18" s="835"/>
      <c r="L18" s="835"/>
      <c r="M18" s="835"/>
      <c r="N18" s="835"/>
      <c r="O18" s="835"/>
      <c r="P18" s="835"/>
      <c r="Q18" s="835"/>
      <c r="R18" s="835"/>
      <c r="S18" s="835"/>
      <c r="T18" s="835"/>
      <c r="U18" s="836"/>
      <c r="V18" s="836"/>
      <c r="W18" s="836"/>
      <c r="X18" s="836"/>
      <c r="Y18" s="836"/>
      <c r="Z18" s="836"/>
      <c r="AA18" s="836"/>
      <c r="AB18" s="836"/>
      <c r="AC18" s="836"/>
      <c r="AD18" s="836"/>
      <c r="AE18" s="836"/>
      <c r="AF18" s="836"/>
      <c r="AG18" s="836"/>
      <c r="AH18" s="836"/>
      <c r="AI18" s="837"/>
    </row>
    <row r="19" spans="1:75" ht="26.25" customHeight="1">
      <c r="A19" s="811"/>
      <c r="B19" s="811"/>
      <c r="C19" s="811"/>
      <c r="D19" s="811"/>
      <c r="E19" s="601" t="s">
        <v>970</v>
      </c>
      <c r="F19" s="602"/>
      <c r="G19" s="602"/>
      <c r="H19" s="602"/>
      <c r="I19" s="602"/>
      <c r="J19" s="602"/>
      <c r="K19" s="602"/>
      <c r="L19" s="602"/>
      <c r="M19" s="602"/>
      <c r="N19" s="602"/>
      <c r="O19" s="602"/>
      <c r="P19" s="602"/>
      <c r="Q19" s="602"/>
      <c r="R19" s="602"/>
      <c r="S19" s="602"/>
      <c r="T19" s="602"/>
      <c r="U19" s="807" t="s">
        <v>779</v>
      </c>
      <c r="V19" s="808"/>
      <c r="W19" s="808"/>
      <c r="X19" s="808"/>
      <c r="Y19" s="808"/>
      <c r="Z19" s="808"/>
      <c r="AA19" s="808"/>
      <c r="AB19" s="808"/>
      <c r="AC19" s="808"/>
      <c r="AD19" s="808"/>
      <c r="AE19" s="808"/>
      <c r="AF19" s="808"/>
      <c r="AG19" s="808"/>
      <c r="AH19" s="808"/>
      <c r="AI19" s="809"/>
      <c r="AJ19" s="805" t="s">
        <v>780</v>
      </c>
      <c r="AK19" s="806"/>
      <c r="AL19" s="806"/>
      <c r="AM19" s="806"/>
      <c r="AN19" s="806"/>
      <c r="AO19" s="806"/>
      <c r="AP19" s="806"/>
      <c r="AQ19" s="806"/>
      <c r="AR19" s="806"/>
      <c r="AS19" s="806"/>
      <c r="AT19" s="806"/>
      <c r="AU19" s="806"/>
      <c r="AV19" s="806"/>
      <c r="AW19" s="806"/>
      <c r="AX19" s="806"/>
      <c r="AY19" s="806"/>
      <c r="AZ19" s="806"/>
      <c r="BA19" s="806"/>
      <c r="BB19" s="806"/>
      <c r="BC19" s="806"/>
      <c r="BD19" s="806"/>
      <c r="BE19" s="806"/>
      <c r="BF19" s="806"/>
      <c r="BG19" s="806"/>
      <c r="BH19" s="806"/>
      <c r="BI19" s="806"/>
      <c r="BJ19" s="806"/>
      <c r="BK19" s="806"/>
      <c r="BL19" s="806"/>
      <c r="BM19" s="806"/>
      <c r="BN19" s="806"/>
    </row>
    <row r="20" spans="1:75" ht="26.25" customHeight="1">
      <c r="A20" s="811"/>
      <c r="B20" s="811"/>
      <c r="C20" s="811"/>
      <c r="D20" s="811"/>
      <c r="E20" s="839" t="s">
        <v>839</v>
      </c>
      <c r="F20" s="839"/>
      <c r="G20" s="839"/>
      <c r="H20" s="839"/>
      <c r="I20" s="839"/>
      <c r="J20" s="839"/>
      <c r="K20" s="839"/>
      <c r="L20" s="831" t="s">
        <v>785</v>
      </c>
      <c r="M20" s="832"/>
      <c r="N20" s="838"/>
      <c r="O20" s="810"/>
      <c r="P20" s="810"/>
      <c r="Q20" s="810"/>
      <c r="R20" s="810"/>
      <c r="S20" s="810"/>
      <c r="T20" s="810"/>
      <c r="U20" s="810"/>
      <c r="V20" s="811" t="s">
        <v>786</v>
      </c>
      <c r="W20" s="811"/>
      <c r="X20" s="811"/>
      <c r="Y20" s="812"/>
      <c r="Z20" s="812"/>
      <c r="AA20" s="812"/>
      <c r="AB20" s="812"/>
      <c r="AC20" s="812"/>
      <c r="AD20" s="812"/>
      <c r="AE20" s="812"/>
      <c r="AF20" s="812"/>
      <c r="AG20" s="812"/>
      <c r="AH20" s="812"/>
      <c r="AI20" s="812"/>
      <c r="AJ20" s="805"/>
      <c r="AK20" s="806"/>
      <c r="AL20" s="806"/>
      <c r="AM20" s="806"/>
      <c r="AN20" s="806"/>
      <c r="AO20" s="806"/>
      <c r="AP20" s="806"/>
      <c r="AQ20" s="806"/>
      <c r="AR20" s="806"/>
      <c r="AS20" s="806"/>
      <c r="AT20" s="806"/>
      <c r="AU20" s="806"/>
      <c r="AV20" s="806"/>
      <c r="AW20" s="806"/>
      <c r="AX20" s="806"/>
      <c r="AY20" s="806"/>
      <c r="AZ20" s="806"/>
      <c r="BA20" s="806"/>
      <c r="BB20" s="806"/>
      <c r="BC20" s="806"/>
      <c r="BD20" s="806"/>
      <c r="BE20" s="806"/>
      <c r="BF20" s="806"/>
      <c r="BG20" s="806"/>
      <c r="BH20" s="806"/>
      <c r="BI20" s="806"/>
      <c r="BJ20" s="806"/>
      <c r="BK20" s="806"/>
      <c r="BL20" s="806"/>
      <c r="BM20" s="806"/>
      <c r="BN20" s="806"/>
    </row>
    <row r="21" spans="1:75" ht="28.5" customHeight="1">
      <c r="A21" s="811"/>
      <c r="B21" s="811"/>
      <c r="C21" s="811"/>
      <c r="D21" s="811"/>
      <c r="E21" s="804" t="s">
        <v>781</v>
      </c>
      <c r="F21" s="804"/>
      <c r="G21" s="804"/>
      <c r="H21" s="804"/>
      <c r="I21" s="804"/>
      <c r="J21" s="804"/>
      <c r="K21" s="804"/>
      <c r="L21" s="831" t="s">
        <v>785</v>
      </c>
      <c r="M21" s="832"/>
      <c r="N21" s="838"/>
      <c r="O21" s="810"/>
      <c r="P21" s="810"/>
      <c r="Q21" s="810"/>
      <c r="R21" s="810"/>
      <c r="S21" s="810"/>
      <c r="T21" s="810"/>
      <c r="U21" s="810"/>
      <c r="V21" s="811" t="s">
        <v>786</v>
      </c>
      <c r="W21" s="811"/>
      <c r="X21" s="811"/>
      <c r="Y21" s="812"/>
      <c r="Z21" s="812"/>
      <c r="AA21" s="812"/>
      <c r="AB21" s="812"/>
      <c r="AC21" s="812"/>
      <c r="AD21" s="812"/>
      <c r="AE21" s="812"/>
      <c r="AF21" s="812"/>
      <c r="AG21" s="812"/>
      <c r="AH21" s="812"/>
      <c r="AI21" s="812"/>
      <c r="AJ21" s="805"/>
      <c r="AK21" s="806"/>
      <c r="AL21" s="806"/>
      <c r="AM21" s="806"/>
      <c r="AN21" s="806"/>
      <c r="AO21" s="806"/>
      <c r="AP21" s="806"/>
      <c r="AQ21" s="806"/>
      <c r="AR21" s="806"/>
      <c r="AS21" s="806"/>
      <c r="AT21" s="806"/>
      <c r="AU21" s="806"/>
      <c r="AV21" s="806"/>
      <c r="AW21" s="806"/>
      <c r="AX21" s="806"/>
      <c r="AY21" s="806"/>
      <c r="AZ21" s="806"/>
      <c r="BA21" s="806"/>
      <c r="BB21" s="806"/>
      <c r="BC21" s="806"/>
      <c r="BD21" s="806"/>
      <c r="BE21" s="806"/>
      <c r="BF21" s="806"/>
      <c r="BG21" s="806"/>
      <c r="BH21" s="806"/>
      <c r="BI21" s="806"/>
      <c r="BJ21" s="806"/>
      <c r="BK21" s="806"/>
      <c r="BL21" s="806"/>
      <c r="BM21" s="806"/>
      <c r="BN21" s="806"/>
    </row>
    <row r="22" spans="1:75" ht="27.75" customHeight="1">
      <c r="A22" s="811"/>
      <c r="B22" s="811"/>
      <c r="C22" s="811"/>
      <c r="D22" s="811"/>
      <c r="E22" s="804" t="s">
        <v>782</v>
      </c>
      <c r="F22" s="804"/>
      <c r="G22" s="804"/>
      <c r="H22" s="804"/>
      <c r="I22" s="804"/>
      <c r="J22" s="804"/>
      <c r="K22" s="804"/>
      <c r="L22" s="831" t="s">
        <v>785</v>
      </c>
      <c r="M22" s="832"/>
      <c r="N22" s="838"/>
      <c r="O22" s="810"/>
      <c r="P22" s="810"/>
      <c r="Q22" s="810"/>
      <c r="R22" s="810"/>
      <c r="S22" s="810"/>
      <c r="T22" s="810"/>
      <c r="U22" s="810"/>
      <c r="V22" s="811" t="s">
        <v>786</v>
      </c>
      <c r="W22" s="811"/>
      <c r="X22" s="811"/>
      <c r="Y22" s="812"/>
      <c r="Z22" s="812"/>
      <c r="AA22" s="812"/>
      <c r="AB22" s="812"/>
      <c r="AC22" s="812"/>
      <c r="AD22" s="812"/>
      <c r="AE22" s="812"/>
      <c r="AF22" s="812"/>
      <c r="AG22" s="812"/>
      <c r="AH22" s="812"/>
      <c r="AI22" s="812"/>
      <c r="AJ22" s="805"/>
      <c r="AK22" s="806"/>
      <c r="AL22" s="806"/>
      <c r="AM22" s="806"/>
      <c r="AN22" s="806"/>
      <c r="AO22" s="806"/>
      <c r="AP22" s="806"/>
      <c r="AQ22" s="806"/>
      <c r="AR22" s="806"/>
      <c r="AS22" s="806"/>
      <c r="AT22" s="806"/>
      <c r="AU22" s="806"/>
      <c r="AV22" s="806"/>
      <c r="AW22" s="806"/>
      <c r="AX22" s="806"/>
      <c r="AY22" s="806"/>
      <c r="AZ22" s="806"/>
      <c r="BA22" s="806"/>
      <c r="BB22" s="806"/>
      <c r="BC22" s="806"/>
      <c r="BD22" s="806"/>
      <c r="BE22" s="806"/>
      <c r="BF22" s="806"/>
      <c r="BG22" s="806"/>
      <c r="BH22" s="806"/>
      <c r="BI22" s="806"/>
      <c r="BJ22" s="806"/>
      <c r="BK22" s="806"/>
      <c r="BL22" s="806"/>
      <c r="BM22" s="806"/>
      <c r="BN22" s="806"/>
    </row>
    <row r="23" spans="1:75" ht="18" customHeight="1">
      <c r="A23" s="811"/>
      <c r="B23" s="811"/>
      <c r="C23" s="811"/>
      <c r="D23" s="811"/>
      <c r="E23" s="831" t="s">
        <v>801</v>
      </c>
      <c r="F23" s="832"/>
      <c r="G23" s="832"/>
      <c r="H23" s="832"/>
      <c r="I23" s="832"/>
      <c r="J23" s="832"/>
      <c r="K23" s="832"/>
      <c r="L23" s="832"/>
      <c r="M23" s="832"/>
      <c r="N23" s="832"/>
      <c r="O23" s="832"/>
      <c r="P23" s="832"/>
      <c r="Q23" s="832"/>
      <c r="R23" s="832"/>
      <c r="S23" s="832"/>
      <c r="T23" s="832"/>
      <c r="U23" s="832"/>
      <c r="V23" s="832"/>
      <c r="W23" s="832"/>
      <c r="X23" s="832"/>
      <c r="Y23" s="832"/>
      <c r="Z23" s="832"/>
      <c r="AA23" s="832"/>
      <c r="AB23" s="832"/>
      <c r="AC23" s="832"/>
      <c r="AD23" s="832"/>
      <c r="AE23" s="832"/>
      <c r="AF23" s="832"/>
      <c r="AG23" s="832"/>
      <c r="AH23" s="832"/>
      <c r="AI23" s="838"/>
      <c r="AJ23" s="805"/>
      <c r="AK23" s="806"/>
      <c r="AL23" s="806"/>
      <c r="AM23" s="806"/>
      <c r="AN23" s="806"/>
      <c r="AO23" s="806"/>
      <c r="AP23" s="806"/>
      <c r="AQ23" s="806"/>
      <c r="AR23" s="806"/>
      <c r="AS23" s="806"/>
      <c r="AT23" s="806"/>
      <c r="AU23" s="806"/>
      <c r="AV23" s="806"/>
      <c r="AW23" s="806"/>
      <c r="AX23" s="806"/>
      <c r="AY23" s="806"/>
      <c r="AZ23" s="806"/>
      <c r="BA23" s="806"/>
      <c r="BB23" s="806"/>
      <c r="BC23" s="806"/>
      <c r="BD23" s="806"/>
      <c r="BE23" s="806"/>
      <c r="BF23" s="806"/>
      <c r="BG23" s="806"/>
      <c r="BH23" s="806"/>
      <c r="BI23" s="806"/>
      <c r="BJ23" s="806"/>
      <c r="BK23" s="806"/>
      <c r="BL23" s="806"/>
      <c r="BM23" s="806"/>
      <c r="BN23" s="806"/>
    </row>
    <row r="24" spans="1:75" ht="90" customHeight="1">
      <c r="A24" s="811"/>
      <c r="B24" s="811"/>
      <c r="C24" s="811"/>
      <c r="D24" s="811"/>
      <c r="E24" s="826" t="s">
        <v>987</v>
      </c>
      <c r="F24" s="827"/>
      <c r="G24" s="827"/>
      <c r="H24" s="827"/>
      <c r="I24" s="827"/>
      <c r="J24" s="827"/>
      <c r="K24" s="827"/>
      <c r="L24" s="827"/>
      <c r="M24" s="827"/>
      <c r="N24" s="827"/>
      <c r="O24" s="827"/>
      <c r="P24" s="827"/>
      <c r="Q24" s="827"/>
      <c r="R24" s="827"/>
      <c r="S24" s="827"/>
      <c r="T24" s="827"/>
      <c r="U24" s="827"/>
      <c r="V24" s="827"/>
      <c r="W24" s="827"/>
      <c r="X24" s="827"/>
      <c r="Y24" s="827"/>
      <c r="Z24" s="827"/>
      <c r="AA24" s="827"/>
      <c r="AB24" s="827"/>
      <c r="AC24" s="827"/>
      <c r="AD24" s="827"/>
      <c r="AE24" s="827"/>
      <c r="AF24" s="827"/>
      <c r="AG24" s="827"/>
      <c r="AH24" s="827"/>
      <c r="AI24" s="828"/>
    </row>
    <row r="25" spans="1:75" ht="18" customHeight="1">
      <c r="A25" s="811"/>
      <c r="B25" s="811"/>
      <c r="C25" s="811"/>
      <c r="D25" s="811"/>
      <c r="E25" s="843" t="s">
        <v>58</v>
      </c>
      <c r="F25" s="844"/>
      <c r="G25" s="844"/>
      <c r="H25" s="844"/>
      <c r="I25" s="844"/>
      <c r="J25" s="844"/>
      <c r="K25" s="844"/>
      <c r="L25" s="844"/>
      <c r="M25" s="844"/>
      <c r="N25" s="844"/>
      <c r="O25" s="844"/>
      <c r="P25" s="844"/>
      <c r="Q25" s="844"/>
      <c r="R25" s="844"/>
      <c r="S25" s="844"/>
      <c r="T25" s="844"/>
      <c r="U25" s="844"/>
      <c r="V25" s="844"/>
      <c r="W25" s="844"/>
      <c r="X25" s="844"/>
      <c r="Y25" s="844"/>
      <c r="Z25" s="844"/>
      <c r="AA25" s="844"/>
      <c r="AB25" s="844"/>
      <c r="AC25" s="844"/>
      <c r="AD25" s="844"/>
      <c r="AE25" s="844"/>
      <c r="AF25" s="844"/>
      <c r="AG25" s="844"/>
      <c r="AH25" s="844"/>
      <c r="AI25" s="845"/>
    </row>
    <row r="26" spans="1:75" ht="90" customHeight="1">
      <c r="A26" s="811"/>
      <c r="B26" s="811"/>
      <c r="C26" s="811"/>
      <c r="D26" s="811"/>
      <c r="E26" s="826"/>
      <c r="F26" s="827"/>
      <c r="G26" s="827"/>
      <c r="H26" s="827"/>
      <c r="I26" s="827"/>
      <c r="J26" s="827"/>
      <c r="K26" s="827"/>
      <c r="L26" s="827"/>
      <c r="M26" s="827"/>
      <c r="N26" s="827"/>
      <c r="O26" s="827"/>
      <c r="P26" s="827"/>
      <c r="Q26" s="827"/>
      <c r="R26" s="827"/>
      <c r="S26" s="827"/>
      <c r="T26" s="827"/>
      <c r="U26" s="827"/>
      <c r="V26" s="827"/>
      <c r="W26" s="827"/>
      <c r="X26" s="827"/>
      <c r="Y26" s="827"/>
      <c r="Z26" s="827"/>
      <c r="AA26" s="827"/>
      <c r="AB26" s="827"/>
      <c r="AC26" s="827"/>
      <c r="AD26" s="827"/>
      <c r="AE26" s="827"/>
      <c r="AF26" s="827"/>
      <c r="AG26" s="827"/>
      <c r="AH26" s="827"/>
      <c r="AI26" s="828"/>
    </row>
    <row r="27" spans="1:75" ht="13.5">
      <c r="A27" s="1663" t="s">
        <v>967</v>
      </c>
      <c r="B27" s="240"/>
      <c r="C27" s="240"/>
      <c r="D27" s="240"/>
      <c r="E27" s="284"/>
      <c r="F27" s="284"/>
      <c r="G27" s="284"/>
      <c r="H27" s="284"/>
      <c r="I27" s="284"/>
      <c r="J27" s="284"/>
      <c r="K27" s="284"/>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row>
    <row r="28" spans="1:75" ht="13.5">
      <c r="A28" s="283"/>
      <c r="B28" s="97" t="s">
        <v>299</v>
      </c>
      <c r="C28" s="240"/>
      <c r="D28" s="240"/>
      <c r="E28" s="284"/>
      <c r="F28" s="284"/>
      <c r="G28" s="284"/>
      <c r="H28" s="284"/>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c r="AI28" s="284"/>
      <c r="AK28" s="1655" t="s">
        <v>976</v>
      </c>
      <c r="AL28" s="1655"/>
      <c r="AM28" s="1655"/>
      <c r="AN28" s="1655"/>
      <c r="AO28" s="1655"/>
      <c r="AP28" s="1655"/>
      <c r="AQ28" s="1655"/>
      <c r="AR28" s="1655"/>
      <c r="AS28" s="1655"/>
      <c r="AT28" s="1655"/>
      <c r="AU28" s="1655"/>
      <c r="AV28" s="1655"/>
      <c r="AW28" s="1655"/>
      <c r="AX28" s="1655"/>
      <c r="AY28" s="1655"/>
      <c r="AZ28" s="1655"/>
      <c r="BA28" s="1655"/>
      <c r="BB28" s="1655"/>
      <c r="BC28" s="1655"/>
      <c r="BD28" s="1655"/>
      <c r="BE28" s="1655"/>
      <c r="BF28" s="1655"/>
      <c r="BG28" s="1655"/>
      <c r="BH28" s="1655"/>
      <c r="BI28" s="1655"/>
      <c r="BJ28" s="1655"/>
      <c r="BK28" s="1655"/>
      <c r="BL28" s="1655"/>
      <c r="BM28" s="1655"/>
      <c r="BN28" s="1655"/>
      <c r="BO28" s="1655"/>
      <c r="BP28" s="1655"/>
      <c r="BQ28" s="1655"/>
      <c r="BR28" s="1655"/>
      <c r="BS28" s="1655"/>
      <c r="BT28" s="1655"/>
      <c r="BU28" s="1655"/>
      <c r="BV28" s="1655"/>
      <c r="BW28" s="1655"/>
    </row>
    <row r="29" spans="1:75" ht="13.5" customHeight="1">
      <c r="A29" s="283"/>
      <c r="B29" s="97" t="s">
        <v>743</v>
      </c>
      <c r="C29" s="240"/>
      <c r="D29" s="240"/>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K29" s="1655"/>
      <c r="AL29" s="1655"/>
      <c r="AM29" s="1655"/>
      <c r="AN29" s="1655"/>
      <c r="AO29" s="1655"/>
      <c r="AP29" s="1655"/>
      <c r="AQ29" s="1655"/>
      <c r="AR29" s="1655"/>
      <c r="AS29" s="1655"/>
      <c r="AT29" s="1655"/>
      <c r="AU29" s="1655"/>
      <c r="AV29" s="1655"/>
      <c r="AW29" s="1655"/>
      <c r="AX29" s="1655"/>
      <c r="AY29" s="1655"/>
      <c r="AZ29" s="1655"/>
      <c r="BA29" s="1655"/>
      <c r="BB29" s="1655"/>
      <c r="BC29" s="1655"/>
      <c r="BD29" s="1655"/>
      <c r="BE29" s="1655"/>
      <c r="BF29" s="1655"/>
      <c r="BG29" s="1655"/>
      <c r="BH29" s="1655"/>
      <c r="BI29" s="1655"/>
      <c r="BJ29" s="1655"/>
      <c r="BK29" s="1655"/>
      <c r="BL29" s="1655"/>
      <c r="BM29" s="1655"/>
      <c r="BN29" s="1655"/>
      <c r="BO29" s="1655"/>
      <c r="BP29" s="1655"/>
      <c r="BQ29" s="1655"/>
      <c r="BR29" s="1655"/>
      <c r="BS29" s="1655"/>
      <c r="BT29" s="1655"/>
      <c r="BU29" s="1655"/>
      <c r="BV29" s="1655"/>
      <c r="BW29" s="1655"/>
    </row>
    <row r="30" spans="1:75" ht="13.5">
      <c r="A30" s="283"/>
      <c r="B30" s="97" t="s">
        <v>972</v>
      </c>
      <c r="C30" s="240"/>
      <c r="D30" s="240"/>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K30" s="1655"/>
      <c r="AL30" s="1655"/>
      <c r="AM30" s="1655"/>
      <c r="AN30" s="1655"/>
      <c r="AO30" s="1655"/>
      <c r="AP30" s="1655"/>
      <c r="AQ30" s="1655"/>
      <c r="AR30" s="1655"/>
      <c r="AS30" s="1655"/>
      <c r="AT30" s="1655"/>
      <c r="AU30" s="1655"/>
      <c r="AV30" s="1655"/>
      <c r="AW30" s="1655"/>
      <c r="AX30" s="1655"/>
      <c r="AY30" s="1655"/>
      <c r="AZ30" s="1655"/>
      <c r="BA30" s="1655"/>
      <c r="BB30" s="1655"/>
      <c r="BC30" s="1655"/>
      <c r="BD30" s="1655"/>
      <c r="BE30" s="1655"/>
      <c r="BF30" s="1655"/>
      <c r="BG30" s="1655"/>
      <c r="BH30" s="1655"/>
      <c r="BI30" s="1655"/>
      <c r="BJ30" s="1655"/>
      <c r="BK30" s="1655"/>
      <c r="BL30" s="1655"/>
      <c r="BM30" s="1655"/>
      <c r="BN30" s="1655"/>
      <c r="BO30" s="1655"/>
      <c r="BP30" s="1655"/>
      <c r="BQ30" s="1655"/>
      <c r="BR30" s="1655"/>
      <c r="BS30" s="1655"/>
      <c r="BT30" s="1655"/>
      <c r="BU30" s="1655"/>
      <c r="BV30" s="1655"/>
      <c r="BW30" s="1655"/>
    </row>
    <row r="31" spans="1:75" ht="13.5">
      <c r="A31" s="240"/>
      <c r="B31" s="704"/>
      <c r="C31" s="240"/>
      <c r="D31" s="240"/>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K31" s="1655"/>
      <c r="AL31" s="1655"/>
      <c r="AM31" s="1655"/>
      <c r="AN31" s="1655"/>
      <c r="AO31" s="1655"/>
      <c r="AP31" s="1655"/>
      <c r="AQ31" s="1655"/>
      <c r="AR31" s="1655"/>
      <c r="AS31" s="1655"/>
      <c r="AT31" s="1655"/>
      <c r="AU31" s="1655"/>
      <c r="AV31" s="1655"/>
      <c r="AW31" s="1655"/>
      <c r="AX31" s="1655"/>
      <c r="AY31" s="1655"/>
      <c r="AZ31" s="1655"/>
      <c r="BA31" s="1655"/>
      <c r="BB31" s="1655"/>
      <c r="BC31" s="1655"/>
      <c r="BD31" s="1655"/>
      <c r="BE31" s="1655"/>
      <c r="BF31" s="1655"/>
      <c r="BG31" s="1655"/>
      <c r="BH31" s="1655"/>
      <c r="BI31" s="1655"/>
      <c r="BJ31" s="1655"/>
      <c r="BK31" s="1655"/>
      <c r="BL31" s="1655"/>
      <c r="BM31" s="1655"/>
      <c r="BN31" s="1655"/>
      <c r="BO31" s="1655"/>
      <c r="BP31" s="1655"/>
      <c r="BQ31" s="1655"/>
      <c r="BR31" s="1655"/>
      <c r="BS31" s="1655"/>
      <c r="BT31" s="1655"/>
      <c r="BU31" s="1655"/>
      <c r="BV31" s="1655"/>
      <c r="BW31" s="1655"/>
    </row>
    <row r="32" spans="1:75" ht="13.5">
      <c r="AK32" s="1655"/>
      <c r="AL32" s="1655"/>
      <c r="AM32" s="1655"/>
      <c r="AN32" s="1655"/>
      <c r="AO32" s="1655"/>
      <c r="AP32" s="1655"/>
      <c r="AQ32" s="1655"/>
      <c r="AR32" s="1655"/>
      <c r="AS32" s="1655"/>
      <c r="AT32" s="1655"/>
      <c r="AU32" s="1655"/>
      <c r="AV32" s="1655"/>
      <c r="AW32" s="1655"/>
      <c r="AX32" s="1655"/>
      <c r="AY32" s="1655"/>
      <c r="AZ32" s="1655"/>
      <c r="BA32" s="1655"/>
      <c r="BB32" s="1655"/>
      <c r="BC32" s="1655"/>
      <c r="BD32" s="1655"/>
      <c r="BE32" s="1655"/>
      <c r="BF32" s="1655"/>
      <c r="BG32" s="1655"/>
      <c r="BH32" s="1655"/>
      <c r="BI32" s="1655"/>
      <c r="BJ32" s="1655"/>
      <c r="BK32" s="1655"/>
      <c r="BL32" s="1655"/>
      <c r="BM32" s="1655"/>
      <c r="BN32" s="1655"/>
      <c r="BO32" s="1655"/>
      <c r="BP32" s="1655"/>
      <c r="BQ32" s="1655"/>
      <c r="BR32" s="1655"/>
      <c r="BS32" s="1655"/>
      <c r="BT32" s="1655"/>
      <c r="BU32" s="1655"/>
      <c r="BV32" s="1655"/>
      <c r="BW32" s="1655"/>
    </row>
    <row r="33" spans="1:22" ht="15" customHeight="1">
      <c r="A33" s="12" t="s">
        <v>71</v>
      </c>
      <c r="V33" s="12" t="s">
        <v>92</v>
      </c>
    </row>
    <row r="34" spans="1:22" ht="15" customHeight="1">
      <c r="A34" s="12" t="s">
        <v>72</v>
      </c>
      <c r="V34" s="12" t="s">
        <v>93</v>
      </c>
    </row>
    <row r="35" spans="1:22" ht="15" customHeight="1">
      <c r="A35" s="97" t="s">
        <v>73</v>
      </c>
      <c r="B35" s="97"/>
      <c r="C35" s="97"/>
      <c r="D35" s="97"/>
      <c r="E35" s="97"/>
      <c r="F35" s="97"/>
      <c r="G35" s="97"/>
      <c r="H35" s="97"/>
      <c r="I35" s="97"/>
      <c r="J35" s="97"/>
      <c r="K35" s="97"/>
      <c r="L35" s="97"/>
      <c r="M35" s="97"/>
      <c r="N35" s="97"/>
      <c r="O35" s="97"/>
      <c r="P35" s="97"/>
      <c r="V35" s="12" t="s">
        <v>94</v>
      </c>
    </row>
    <row r="36" spans="1:22" ht="15" customHeight="1">
      <c r="A36" s="12" t="s">
        <v>74</v>
      </c>
      <c r="V36" s="12" t="s">
        <v>95</v>
      </c>
    </row>
    <row r="37" spans="1:22" ht="15" customHeight="1">
      <c r="A37" s="12" t="s">
        <v>75</v>
      </c>
      <c r="V37" s="12" t="s">
        <v>96</v>
      </c>
    </row>
    <row r="38" spans="1:22" ht="15" customHeight="1">
      <c r="A38" s="12" t="s">
        <v>76</v>
      </c>
      <c r="V38" s="12" t="s">
        <v>802</v>
      </c>
    </row>
    <row r="39" spans="1:22" ht="15" customHeight="1">
      <c r="A39" s="12" t="s">
        <v>77</v>
      </c>
      <c r="V39" s="12" t="s">
        <v>803</v>
      </c>
    </row>
    <row r="40" spans="1:22" ht="15" customHeight="1">
      <c r="A40" s="12" t="s">
        <v>78</v>
      </c>
      <c r="V40" s="12" t="s">
        <v>804</v>
      </c>
    </row>
    <row r="41" spans="1:22" ht="15" customHeight="1">
      <c r="A41" s="93" t="s">
        <v>79</v>
      </c>
      <c r="V41" s="12" t="s">
        <v>805</v>
      </c>
    </row>
    <row r="42" spans="1:22" ht="15" customHeight="1">
      <c r="A42" s="12" t="s">
        <v>80</v>
      </c>
      <c r="V42" s="12" t="s">
        <v>806</v>
      </c>
    </row>
    <row r="43" spans="1:22" ht="15" customHeight="1">
      <c r="A43" s="12" t="s">
        <v>81</v>
      </c>
      <c r="V43" s="12" t="s">
        <v>807</v>
      </c>
    </row>
    <row r="44" spans="1:22" ht="15" customHeight="1">
      <c r="A44" s="12" t="s">
        <v>82</v>
      </c>
      <c r="V44" s="12" t="s">
        <v>808</v>
      </c>
    </row>
    <row r="45" spans="1:22" ht="15" customHeight="1">
      <c r="A45" s="12" t="s">
        <v>83</v>
      </c>
      <c r="V45" s="12" t="s">
        <v>809</v>
      </c>
    </row>
    <row r="46" spans="1:22" ht="15" customHeight="1">
      <c r="A46" s="12" t="s">
        <v>84</v>
      </c>
      <c r="V46" s="12" t="s">
        <v>810</v>
      </c>
    </row>
    <row r="47" spans="1:22" ht="15" customHeight="1">
      <c r="A47" s="12" t="s">
        <v>85</v>
      </c>
      <c r="V47" s="12" t="s">
        <v>811</v>
      </c>
    </row>
    <row r="48" spans="1:22" ht="15" customHeight="1">
      <c r="A48" s="12" t="s">
        <v>86</v>
      </c>
      <c r="V48" s="12" t="s">
        <v>960</v>
      </c>
    </row>
    <row r="49" spans="1:1" ht="15" customHeight="1">
      <c r="A49" s="12" t="s">
        <v>87</v>
      </c>
    </row>
    <row r="50" spans="1:1" ht="15" customHeight="1">
      <c r="A50" s="93" t="s">
        <v>88</v>
      </c>
    </row>
    <row r="51" spans="1:1" ht="15" customHeight="1">
      <c r="A51" s="12" t="s">
        <v>89</v>
      </c>
    </row>
    <row r="52" spans="1:1" ht="15" customHeight="1">
      <c r="A52" s="12" t="s">
        <v>90</v>
      </c>
    </row>
    <row r="53" spans="1:1" ht="15" customHeight="1">
      <c r="A53" s="12" t="s">
        <v>91</v>
      </c>
    </row>
    <row r="54" spans="1:1" ht="15" customHeight="1"/>
    <row r="55" spans="1:1" ht="15" customHeight="1"/>
    <row r="56" spans="1:1" ht="15" customHeight="1">
      <c r="A56" s="12" t="s">
        <v>773</v>
      </c>
    </row>
    <row r="57" spans="1:1" ht="15" customHeight="1">
      <c r="A57" s="12" t="s">
        <v>774</v>
      </c>
    </row>
    <row r="58" spans="1:1" ht="15" customHeight="1">
      <c r="A58" s="12" t="s">
        <v>775</v>
      </c>
    </row>
    <row r="59" spans="1:1" ht="15" customHeight="1">
      <c r="A59" s="12" t="s">
        <v>776</v>
      </c>
    </row>
    <row r="60" spans="1:1" ht="15" customHeight="1">
      <c r="A60" s="12" t="s">
        <v>777</v>
      </c>
    </row>
    <row r="61" spans="1:1" ht="15" customHeight="1">
      <c r="A61" s="12" t="s">
        <v>778</v>
      </c>
    </row>
    <row r="62" spans="1:1" ht="15" customHeight="1"/>
    <row r="63" spans="1:1" ht="15" customHeight="1">
      <c r="A63" s="12" t="s">
        <v>783</v>
      </c>
    </row>
    <row r="64" spans="1:1" ht="15" customHeight="1">
      <c r="A64" s="12" t="s">
        <v>784</v>
      </c>
    </row>
    <row r="65" spans="1:13" ht="15" customHeight="1"/>
    <row r="66" spans="1:13" ht="15" customHeight="1">
      <c r="A66" s="12" t="s">
        <v>799</v>
      </c>
      <c r="M66" s="12" t="s">
        <v>787</v>
      </c>
    </row>
    <row r="67" spans="1:13" ht="15" customHeight="1">
      <c r="A67" s="12" t="s">
        <v>788</v>
      </c>
      <c r="M67" s="12" t="s">
        <v>788</v>
      </c>
    </row>
    <row r="68" spans="1:13" ht="15" customHeight="1">
      <c r="A68" s="12" t="s">
        <v>789</v>
      </c>
      <c r="M68" s="12" t="s">
        <v>789</v>
      </c>
    </row>
    <row r="69" spans="1:13" ht="15" customHeight="1"/>
    <row r="70" spans="1:13" ht="15" customHeight="1"/>
    <row r="71" spans="1:13" ht="15" customHeight="1"/>
    <row r="72" spans="1:13" ht="15" customHeight="1"/>
    <row r="73" spans="1:13" ht="15" customHeight="1"/>
    <row r="74" spans="1:13" ht="15" customHeight="1"/>
    <row r="75" spans="1:13" ht="15" customHeight="1"/>
    <row r="76" spans="1:13" ht="15" customHeight="1"/>
    <row r="77" spans="1:13" ht="15" customHeight="1"/>
    <row r="78" spans="1:13" ht="15" customHeight="1"/>
    <row r="79" spans="1:13" ht="15" customHeight="1"/>
    <row r="80" spans="1:13" ht="15" customHeight="1"/>
    <row r="81" ht="15" customHeight="1"/>
  </sheetData>
  <mergeCells count="54">
    <mergeCell ref="AK28:BW32"/>
    <mergeCell ref="U13:AI13"/>
    <mergeCell ref="Z15:AC16"/>
    <mergeCell ref="AD15:AI16"/>
    <mergeCell ref="V11:AF11"/>
    <mergeCell ref="I17:T17"/>
    <mergeCell ref="U17:AC17"/>
    <mergeCell ref="AD17:AI17"/>
    <mergeCell ref="V4:AB4"/>
    <mergeCell ref="S5:U5"/>
    <mergeCell ref="S9:U9"/>
    <mergeCell ref="S10:U10"/>
    <mergeCell ref="S7:U7"/>
    <mergeCell ref="A15:D26"/>
    <mergeCell ref="A2:AI2"/>
    <mergeCell ref="N4:Q4"/>
    <mergeCell ref="A13:D13"/>
    <mergeCell ref="V5:AF5"/>
    <mergeCell ref="V6:AF6"/>
    <mergeCell ref="S6:U6"/>
    <mergeCell ref="V7:AF7"/>
    <mergeCell ref="V10:AF10"/>
    <mergeCell ref="E23:AI23"/>
    <mergeCell ref="E24:AI24"/>
    <mergeCell ref="E25:AI25"/>
    <mergeCell ref="Q13:T13"/>
    <mergeCell ref="E13:P13"/>
    <mergeCell ref="A14:D14"/>
    <mergeCell ref="E14:AI14"/>
    <mergeCell ref="E15:H16"/>
    <mergeCell ref="I15:Y16"/>
    <mergeCell ref="E26:AI26"/>
    <mergeCell ref="V9:AF9"/>
    <mergeCell ref="S11:U11"/>
    <mergeCell ref="E18:H18"/>
    <mergeCell ref="E17:H17"/>
    <mergeCell ref="I18:AI18"/>
    <mergeCell ref="L21:N21"/>
    <mergeCell ref="L22:N22"/>
    <mergeCell ref="E20:K20"/>
    <mergeCell ref="L20:N20"/>
    <mergeCell ref="O20:U20"/>
    <mergeCell ref="V20:X20"/>
    <mergeCell ref="Y20:AI20"/>
    <mergeCell ref="E21:K21"/>
    <mergeCell ref="E22:K22"/>
    <mergeCell ref="AJ19:BN23"/>
    <mergeCell ref="U19:AI19"/>
    <mergeCell ref="O21:U21"/>
    <mergeCell ref="O22:U22"/>
    <mergeCell ref="V21:X21"/>
    <mergeCell ref="V22:X22"/>
    <mergeCell ref="Y21:AI21"/>
    <mergeCell ref="Y22:AI22"/>
  </mergeCells>
  <phoneticPr fontId="2"/>
  <dataValidations xWindow="562" yWindow="452" count="5">
    <dataValidation type="list" allowBlank="1" showInputMessage="1" promptTitle="ドロップダウンリストより選択してください。" prompt="ドロップダウンリストより施設種別等を選択してください。" sqref="I15:Y16">
      <formula1>$V$33:$V$51</formula1>
    </dataValidation>
    <dataValidation type="list" allowBlank="1" showInputMessage="1" showErrorMessage="1" promptTitle="選択してください" prompt="ドロップダウンリストから選択してください。" sqref="I18:AI18">
      <formula1>A56:A61</formula1>
    </dataValidation>
    <dataValidation type="list" allowBlank="1" showInputMessage="1" showErrorMessage="1" promptTitle="選択してください。" prompt="プルダウンリストから選択してください。" sqref="O21:U21">
      <formula1>$A$66:$A$68</formula1>
    </dataValidation>
    <dataValidation type="list" allowBlank="1" showInputMessage="1" showErrorMessage="1" promptTitle="選択してください。" prompt="プルダウンリストから選択してください。" sqref="O20:U20 O22:U22">
      <formula1>$M$66:$M$68</formula1>
    </dataValidation>
    <dataValidation type="list" allowBlank="1" showInputMessage="1" showErrorMessage="1" promptTitle="選択してください" prompt="選択してください。" sqref="AD17:AI17">
      <formula1>$A$63:$A$64</formula1>
    </dataValidation>
  </dataValidations>
  <printOptions horizontalCentered="1"/>
  <pageMargins left="0.78740157480314965" right="0.78740157480314965" top="0.78740157480314965" bottom="0.78740157480314965" header="0" footer="0"/>
  <pageSetup paperSize="9" scale="82" orientation="portrait" horizontalDpi="1200" verticalDpi="1200"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7"/>
  <sheetViews>
    <sheetView view="pageBreakPreview" zoomScaleNormal="100" zoomScaleSheetLayoutView="100" workbookViewId="0">
      <selection activeCell="B1" sqref="B1"/>
    </sheetView>
  </sheetViews>
  <sheetFormatPr defaultRowHeight="13.5"/>
  <cols>
    <col min="1" max="1" width="0.875" customWidth="1"/>
    <col min="3" max="3" width="21.625" customWidth="1"/>
    <col min="4" max="4" width="11.5" customWidth="1"/>
    <col min="5" max="5" width="13.875" customWidth="1"/>
    <col min="8" max="8" width="12.375" customWidth="1"/>
    <col min="9" max="9" width="0.875" customWidth="1"/>
    <col min="257" max="257" width="0.875" customWidth="1"/>
    <col min="259" max="259" width="21.625" customWidth="1"/>
    <col min="260" max="260" width="11.5" customWidth="1"/>
    <col min="261" max="261" width="13.875" customWidth="1"/>
    <col min="264" max="264" width="12.375" customWidth="1"/>
    <col min="265" max="265" width="0.875" customWidth="1"/>
    <col min="513" max="513" width="0.875" customWidth="1"/>
    <col min="515" max="515" width="21.625" customWidth="1"/>
    <col min="516" max="516" width="11.5" customWidth="1"/>
    <col min="517" max="517" width="13.875" customWidth="1"/>
    <col min="520" max="520" width="12.375" customWidth="1"/>
    <col min="521" max="521" width="0.875" customWidth="1"/>
    <col min="769" max="769" width="0.875" customWidth="1"/>
    <col min="771" max="771" width="21.625" customWidth="1"/>
    <col min="772" max="772" width="11.5" customWidth="1"/>
    <col min="773" max="773" width="13.875" customWidth="1"/>
    <col min="776" max="776" width="12.375" customWidth="1"/>
    <col min="777" max="777" width="0.875" customWidth="1"/>
    <col min="1025" max="1025" width="0.875" customWidth="1"/>
    <col min="1027" max="1027" width="21.625" customWidth="1"/>
    <col min="1028" max="1028" width="11.5" customWidth="1"/>
    <col min="1029" max="1029" width="13.875" customWidth="1"/>
    <col min="1032" max="1032" width="12.375" customWidth="1"/>
    <col min="1033" max="1033" width="0.875" customWidth="1"/>
    <col min="1281" max="1281" width="0.875" customWidth="1"/>
    <col min="1283" max="1283" width="21.625" customWidth="1"/>
    <col min="1284" max="1284" width="11.5" customWidth="1"/>
    <col min="1285" max="1285" width="13.875" customWidth="1"/>
    <col min="1288" max="1288" width="12.375" customWidth="1"/>
    <col min="1289" max="1289" width="0.875" customWidth="1"/>
    <col min="1537" max="1537" width="0.875" customWidth="1"/>
    <col min="1539" max="1539" width="21.625" customWidth="1"/>
    <col min="1540" max="1540" width="11.5" customWidth="1"/>
    <col min="1541" max="1541" width="13.875" customWidth="1"/>
    <col min="1544" max="1544" width="12.375" customWidth="1"/>
    <col min="1545" max="1545" width="0.875" customWidth="1"/>
    <col min="1793" max="1793" width="0.875" customWidth="1"/>
    <col min="1795" max="1795" width="21.625" customWidth="1"/>
    <col min="1796" max="1796" width="11.5" customWidth="1"/>
    <col min="1797" max="1797" width="13.875" customWidth="1"/>
    <col min="1800" max="1800" width="12.375" customWidth="1"/>
    <col min="1801" max="1801" width="0.875" customWidth="1"/>
    <col min="2049" max="2049" width="0.875" customWidth="1"/>
    <col min="2051" max="2051" width="21.625" customWidth="1"/>
    <col min="2052" max="2052" width="11.5" customWidth="1"/>
    <col min="2053" max="2053" width="13.875" customWidth="1"/>
    <col min="2056" max="2056" width="12.375" customWidth="1"/>
    <col min="2057" max="2057" width="0.875" customWidth="1"/>
    <col min="2305" max="2305" width="0.875" customWidth="1"/>
    <col min="2307" max="2307" width="21.625" customWidth="1"/>
    <col min="2308" max="2308" width="11.5" customWidth="1"/>
    <col min="2309" max="2309" width="13.875" customWidth="1"/>
    <col min="2312" max="2312" width="12.375" customWidth="1"/>
    <col min="2313" max="2313" width="0.875" customWidth="1"/>
    <col min="2561" max="2561" width="0.875" customWidth="1"/>
    <col min="2563" max="2563" width="21.625" customWidth="1"/>
    <col min="2564" max="2564" width="11.5" customWidth="1"/>
    <col min="2565" max="2565" width="13.875" customWidth="1"/>
    <col min="2568" max="2568" width="12.375" customWidth="1"/>
    <col min="2569" max="2569" width="0.875" customWidth="1"/>
    <col min="2817" max="2817" width="0.875" customWidth="1"/>
    <col min="2819" max="2819" width="21.625" customWidth="1"/>
    <col min="2820" max="2820" width="11.5" customWidth="1"/>
    <col min="2821" max="2821" width="13.875" customWidth="1"/>
    <col min="2824" max="2824" width="12.375" customWidth="1"/>
    <col min="2825" max="2825" width="0.875" customWidth="1"/>
    <col min="3073" max="3073" width="0.875" customWidth="1"/>
    <col min="3075" max="3075" width="21.625" customWidth="1"/>
    <col min="3076" max="3076" width="11.5" customWidth="1"/>
    <col min="3077" max="3077" width="13.875" customWidth="1"/>
    <col min="3080" max="3080" width="12.375" customWidth="1"/>
    <col min="3081" max="3081" width="0.875" customWidth="1"/>
    <col min="3329" max="3329" width="0.875" customWidth="1"/>
    <col min="3331" max="3331" width="21.625" customWidth="1"/>
    <col min="3332" max="3332" width="11.5" customWidth="1"/>
    <col min="3333" max="3333" width="13.875" customWidth="1"/>
    <col min="3336" max="3336" width="12.375" customWidth="1"/>
    <col min="3337" max="3337" width="0.875" customWidth="1"/>
    <col min="3585" max="3585" width="0.875" customWidth="1"/>
    <col min="3587" max="3587" width="21.625" customWidth="1"/>
    <col min="3588" max="3588" width="11.5" customWidth="1"/>
    <col min="3589" max="3589" width="13.875" customWidth="1"/>
    <col min="3592" max="3592" width="12.375" customWidth="1"/>
    <col min="3593" max="3593" width="0.875" customWidth="1"/>
    <col min="3841" max="3841" width="0.875" customWidth="1"/>
    <col min="3843" max="3843" width="21.625" customWidth="1"/>
    <col min="3844" max="3844" width="11.5" customWidth="1"/>
    <col min="3845" max="3845" width="13.875" customWidth="1"/>
    <col min="3848" max="3848" width="12.375" customWidth="1"/>
    <col min="3849" max="3849" width="0.875" customWidth="1"/>
    <col min="4097" max="4097" width="0.875" customWidth="1"/>
    <col min="4099" max="4099" width="21.625" customWidth="1"/>
    <col min="4100" max="4100" width="11.5" customWidth="1"/>
    <col min="4101" max="4101" width="13.875" customWidth="1"/>
    <col min="4104" max="4104" width="12.375" customWidth="1"/>
    <col min="4105" max="4105" width="0.875" customWidth="1"/>
    <col min="4353" max="4353" width="0.875" customWidth="1"/>
    <col min="4355" max="4355" width="21.625" customWidth="1"/>
    <col min="4356" max="4356" width="11.5" customWidth="1"/>
    <col min="4357" max="4357" width="13.875" customWidth="1"/>
    <col min="4360" max="4360" width="12.375" customWidth="1"/>
    <col min="4361" max="4361" width="0.875" customWidth="1"/>
    <col min="4609" max="4609" width="0.875" customWidth="1"/>
    <col min="4611" max="4611" width="21.625" customWidth="1"/>
    <col min="4612" max="4612" width="11.5" customWidth="1"/>
    <col min="4613" max="4613" width="13.875" customWidth="1"/>
    <col min="4616" max="4616" width="12.375" customWidth="1"/>
    <col min="4617" max="4617" width="0.875" customWidth="1"/>
    <col min="4865" max="4865" width="0.875" customWidth="1"/>
    <col min="4867" max="4867" width="21.625" customWidth="1"/>
    <col min="4868" max="4868" width="11.5" customWidth="1"/>
    <col min="4869" max="4869" width="13.875" customWidth="1"/>
    <col min="4872" max="4872" width="12.375" customWidth="1"/>
    <col min="4873" max="4873" width="0.875" customWidth="1"/>
    <col min="5121" max="5121" width="0.875" customWidth="1"/>
    <col min="5123" max="5123" width="21.625" customWidth="1"/>
    <col min="5124" max="5124" width="11.5" customWidth="1"/>
    <col min="5125" max="5125" width="13.875" customWidth="1"/>
    <col min="5128" max="5128" width="12.375" customWidth="1"/>
    <col min="5129" max="5129" width="0.875" customWidth="1"/>
    <col min="5377" max="5377" width="0.875" customWidth="1"/>
    <col min="5379" max="5379" width="21.625" customWidth="1"/>
    <col min="5380" max="5380" width="11.5" customWidth="1"/>
    <col min="5381" max="5381" width="13.875" customWidth="1"/>
    <col min="5384" max="5384" width="12.375" customWidth="1"/>
    <col min="5385" max="5385" width="0.875" customWidth="1"/>
    <col min="5633" max="5633" width="0.875" customWidth="1"/>
    <col min="5635" max="5635" width="21.625" customWidth="1"/>
    <col min="5636" max="5636" width="11.5" customWidth="1"/>
    <col min="5637" max="5637" width="13.875" customWidth="1"/>
    <col min="5640" max="5640" width="12.375" customWidth="1"/>
    <col min="5641" max="5641" width="0.875" customWidth="1"/>
    <col min="5889" max="5889" width="0.875" customWidth="1"/>
    <col min="5891" max="5891" width="21.625" customWidth="1"/>
    <col min="5892" max="5892" width="11.5" customWidth="1"/>
    <col min="5893" max="5893" width="13.875" customWidth="1"/>
    <col min="5896" max="5896" width="12.375" customWidth="1"/>
    <col min="5897" max="5897" width="0.875" customWidth="1"/>
    <col min="6145" max="6145" width="0.875" customWidth="1"/>
    <col min="6147" max="6147" width="21.625" customWidth="1"/>
    <col min="6148" max="6148" width="11.5" customWidth="1"/>
    <col min="6149" max="6149" width="13.875" customWidth="1"/>
    <col min="6152" max="6152" width="12.375" customWidth="1"/>
    <col min="6153" max="6153" width="0.875" customWidth="1"/>
    <col min="6401" max="6401" width="0.875" customWidth="1"/>
    <col min="6403" max="6403" width="21.625" customWidth="1"/>
    <col min="6404" max="6404" width="11.5" customWidth="1"/>
    <col min="6405" max="6405" width="13.875" customWidth="1"/>
    <col min="6408" max="6408" width="12.375" customWidth="1"/>
    <col min="6409" max="6409" width="0.875" customWidth="1"/>
    <col min="6657" max="6657" width="0.875" customWidth="1"/>
    <col min="6659" max="6659" width="21.625" customWidth="1"/>
    <col min="6660" max="6660" width="11.5" customWidth="1"/>
    <col min="6661" max="6661" width="13.875" customWidth="1"/>
    <col min="6664" max="6664" width="12.375" customWidth="1"/>
    <col min="6665" max="6665" width="0.875" customWidth="1"/>
    <col min="6913" max="6913" width="0.875" customWidth="1"/>
    <col min="6915" max="6915" width="21.625" customWidth="1"/>
    <col min="6916" max="6916" width="11.5" customWidth="1"/>
    <col min="6917" max="6917" width="13.875" customWidth="1"/>
    <col min="6920" max="6920" width="12.375" customWidth="1"/>
    <col min="6921" max="6921" width="0.875" customWidth="1"/>
    <col min="7169" max="7169" width="0.875" customWidth="1"/>
    <col min="7171" max="7171" width="21.625" customWidth="1"/>
    <col min="7172" max="7172" width="11.5" customWidth="1"/>
    <col min="7173" max="7173" width="13.875" customWidth="1"/>
    <col min="7176" max="7176" width="12.375" customWidth="1"/>
    <col min="7177" max="7177" width="0.875" customWidth="1"/>
    <col min="7425" max="7425" width="0.875" customWidth="1"/>
    <col min="7427" max="7427" width="21.625" customWidth="1"/>
    <col min="7428" max="7428" width="11.5" customWidth="1"/>
    <col min="7429" max="7429" width="13.875" customWidth="1"/>
    <col min="7432" max="7432" width="12.375" customWidth="1"/>
    <col min="7433" max="7433" width="0.875" customWidth="1"/>
    <col min="7681" max="7681" width="0.875" customWidth="1"/>
    <col min="7683" max="7683" width="21.625" customWidth="1"/>
    <col min="7684" max="7684" width="11.5" customWidth="1"/>
    <col min="7685" max="7685" width="13.875" customWidth="1"/>
    <col min="7688" max="7688" width="12.375" customWidth="1"/>
    <col min="7689" max="7689" width="0.875" customWidth="1"/>
    <col min="7937" max="7937" width="0.875" customWidth="1"/>
    <col min="7939" max="7939" width="21.625" customWidth="1"/>
    <col min="7940" max="7940" width="11.5" customWidth="1"/>
    <col min="7941" max="7941" width="13.875" customWidth="1"/>
    <col min="7944" max="7944" width="12.375" customWidth="1"/>
    <col min="7945" max="7945" width="0.875" customWidth="1"/>
    <col min="8193" max="8193" width="0.875" customWidth="1"/>
    <col min="8195" max="8195" width="21.625" customWidth="1"/>
    <col min="8196" max="8196" width="11.5" customWidth="1"/>
    <col min="8197" max="8197" width="13.875" customWidth="1"/>
    <col min="8200" max="8200" width="12.375" customWidth="1"/>
    <col min="8201" max="8201" width="0.875" customWidth="1"/>
    <col min="8449" max="8449" width="0.875" customWidth="1"/>
    <col min="8451" max="8451" width="21.625" customWidth="1"/>
    <col min="8452" max="8452" width="11.5" customWidth="1"/>
    <col min="8453" max="8453" width="13.875" customWidth="1"/>
    <col min="8456" max="8456" width="12.375" customWidth="1"/>
    <col min="8457" max="8457" width="0.875" customWidth="1"/>
    <col min="8705" max="8705" width="0.875" customWidth="1"/>
    <col min="8707" max="8707" width="21.625" customWidth="1"/>
    <col min="8708" max="8708" width="11.5" customWidth="1"/>
    <col min="8709" max="8709" width="13.875" customWidth="1"/>
    <col min="8712" max="8712" width="12.375" customWidth="1"/>
    <col min="8713" max="8713" width="0.875" customWidth="1"/>
    <col min="8961" max="8961" width="0.875" customWidth="1"/>
    <col min="8963" max="8963" width="21.625" customWidth="1"/>
    <col min="8964" max="8964" width="11.5" customWidth="1"/>
    <col min="8965" max="8965" width="13.875" customWidth="1"/>
    <col min="8968" max="8968" width="12.375" customWidth="1"/>
    <col min="8969" max="8969" width="0.875" customWidth="1"/>
    <col min="9217" max="9217" width="0.875" customWidth="1"/>
    <col min="9219" max="9219" width="21.625" customWidth="1"/>
    <col min="9220" max="9220" width="11.5" customWidth="1"/>
    <col min="9221" max="9221" width="13.875" customWidth="1"/>
    <col min="9224" max="9224" width="12.375" customWidth="1"/>
    <col min="9225" max="9225" width="0.875" customWidth="1"/>
    <col min="9473" max="9473" width="0.875" customWidth="1"/>
    <col min="9475" max="9475" width="21.625" customWidth="1"/>
    <col min="9476" max="9476" width="11.5" customWidth="1"/>
    <col min="9477" max="9477" width="13.875" customWidth="1"/>
    <col min="9480" max="9480" width="12.375" customWidth="1"/>
    <col min="9481" max="9481" width="0.875" customWidth="1"/>
    <col min="9729" max="9729" width="0.875" customWidth="1"/>
    <col min="9731" max="9731" width="21.625" customWidth="1"/>
    <col min="9732" max="9732" width="11.5" customWidth="1"/>
    <col min="9733" max="9733" width="13.875" customWidth="1"/>
    <col min="9736" max="9736" width="12.375" customWidth="1"/>
    <col min="9737" max="9737" width="0.875" customWidth="1"/>
    <col min="9985" max="9985" width="0.875" customWidth="1"/>
    <col min="9987" max="9987" width="21.625" customWidth="1"/>
    <col min="9988" max="9988" width="11.5" customWidth="1"/>
    <col min="9989" max="9989" width="13.875" customWidth="1"/>
    <col min="9992" max="9992" width="12.375" customWidth="1"/>
    <col min="9993" max="9993" width="0.875" customWidth="1"/>
    <col min="10241" max="10241" width="0.875" customWidth="1"/>
    <col min="10243" max="10243" width="21.625" customWidth="1"/>
    <col min="10244" max="10244" width="11.5" customWidth="1"/>
    <col min="10245" max="10245" width="13.875" customWidth="1"/>
    <col min="10248" max="10248" width="12.375" customWidth="1"/>
    <col min="10249" max="10249" width="0.875" customWidth="1"/>
    <col min="10497" max="10497" width="0.875" customWidth="1"/>
    <col min="10499" max="10499" width="21.625" customWidth="1"/>
    <col min="10500" max="10500" width="11.5" customWidth="1"/>
    <col min="10501" max="10501" width="13.875" customWidth="1"/>
    <col min="10504" max="10504" width="12.375" customWidth="1"/>
    <col min="10505" max="10505" width="0.875" customWidth="1"/>
    <col min="10753" max="10753" width="0.875" customWidth="1"/>
    <col min="10755" max="10755" width="21.625" customWidth="1"/>
    <col min="10756" max="10756" width="11.5" customWidth="1"/>
    <col min="10757" max="10757" width="13.875" customWidth="1"/>
    <col min="10760" max="10760" width="12.375" customWidth="1"/>
    <col min="10761" max="10761" width="0.875" customWidth="1"/>
    <col min="11009" max="11009" width="0.875" customWidth="1"/>
    <col min="11011" max="11011" width="21.625" customWidth="1"/>
    <col min="11012" max="11012" width="11.5" customWidth="1"/>
    <col min="11013" max="11013" width="13.875" customWidth="1"/>
    <col min="11016" max="11016" width="12.375" customWidth="1"/>
    <col min="11017" max="11017" width="0.875" customWidth="1"/>
    <col min="11265" max="11265" width="0.875" customWidth="1"/>
    <col min="11267" max="11267" width="21.625" customWidth="1"/>
    <col min="11268" max="11268" width="11.5" customWidth="1"/>
    <col min="11269" max="11269" width="13.875" customWidth="1"/>
    <col min="11272" max="11272" width="12.375" customWidth="1"/>
    <col min="11273" max="11273" width="0.875" customWidth="1"/>
    <col min="11521" max="11521" width="0.875" customWidth="1"/>
    <col min="11523" max="11523" width="21.625" customWidth="1"/>
    <col min="11524" max="11524" width="11.5" customWidth="1"/>
    <col min="11525" max="11525" width="13.875" customWidth="1"/>
    <col min="11528" max="11528" width="12.375" customWidth="1"/>
    <col min="11529" max="11529" width="0.875" customWidth="1"/>
    <col min="11777" max="11777" width="0.875" customWidth="1"/>
    <col min="11779" max="11779" width="21.625" customWidth="1"/>
    <col min="11780" max="11780" width="11.5" customWidth="1"/>
    <col min="11781" max="11781" width="13.875" customWidth="1"/>
    <col min="11784" max="11784" width="12.375" customWidth="1"/>
    <col min="11785" max="11785" width="0.875" customWidth="1"/>
    <col min="12033" max="12033" width="0.875" customWidth="1"/>
    <col min="12035" max="12035" width="21.625" customWidth="1"/>
    <col min="12036" max="12036" width="11.5" customWidth="1"/>
    <col min="12037" max="12037" width="13.875" customWidth="1"/>
    <col min="12040" max="12040" width="12.375" customWidth="1"/>
    <col min="12041" max="12041" width="0.875" customWidth="1"/>
    <col min="12289" max="12289" width="0.875" customWidth="1"/>
    <col min="12291" max="12291" width="21.625" customWidth="1"/>
    <col min="12292" max="12292" width="11.5" customWidth="1"/>
    <col min="12293" max="12293" width="13.875" customWidth="1"/>
    <col min="12296" max="12296" width="12.375" customWidth="1"/>
    <col min="12297" max="12297" width="0.875" customWidth="1"/>
    <col min="12545" max="12545" width="0.875" customWidth="1"/>
    <col min="12547" max="12547" width="21.625" customWidth="1"/>
    <col min="12548" max="12548" width="11.5" customWidth="1"/>
    <col min="12549" max="12549" width="13.875" customWidth="1"/>
    <col min="12552" max="12552" width="12.375" customWidth="1"/>
    <col min="12553" max="12553" width="0.875" customWidth="1"/>
    <col min="12801" max="12801" width="0.875" customWidth="1"/>
    <col min="12803" max="12803" width="21.625" customWidth="1"/>
    <col min="12804" max="12804" width="11.5" customWidth="1"/>
    <col min="12805" max="12805" width="13.875" customWidth="1"/>
    <col min="12808" max="12808" width="12.375" customWidth="1"/>
    <col min="12809" max="12809" width="0.875" customWidth="1"/>
    <col min="13057" max="13057" width="0.875" customWidth="1"/>
    <col min="13059" max="13059" width="21.625" customWidth="1"/>
    <col min="13060" max="13060" width="11.5" customWidth="1"/>
    <col min="13061" max="13061" width="13.875" customWidth="1"/>
    <col min="13064" max="13064" width="12.375" customWidth="1"/>
    <col min="13065" max="13065" width="0.875" customWidth="1"/>
    <col min="13313" max="13313" width="0.875" customWidth="1"/>
    <col min="13315" max="13315" width="21.625" customWidth="1"/>
    <col min="13316" max="13316" width="11.5" customWidth="1"/>
    <col min="13317" max="13317" width="13.875" customWidth="1"/>
    <col min="13320" max="13320" width="12.375" customWidth="1"/>
    <col min="13321" max="13321" width="0.875" customWidth="1"/>
    <col min="13569" max="13569" width="0.875" customWidth="1"/>
    <col min="13571" max="13571" width="21.625" customWidth="1"/>
    <col min="13572" max="13572" width="11.5" customWidth="1"/>
    <col min="13573" max="13573" width="13.875" customWidth="1"/>
    <col min="13576" max="13576" width="12.375" customWidth="1"/>
    <col min="13577" max="13577" width="0.875" customWidth="1"/>
    <col min="13825" max="13825" width="0.875" customWidth="1"/>
    <col min="13827" max="13827" width="21.625" customWidth="1"/>
    <col min="13828" max="13828" width="11.5" customWidth="1"/>
    <col min="13829" max="13829" width="13.875" customWidth="1"/>
    <col min="13832" max="13832" width="12.375" customWidth="1"/>
    <col min="13833" max="13833" width="0.875" customWidth="1"/>
    <col min="14081" max="14081" width="0.875" customWidth="1"/>
    <col min="14083" max="14083" width="21.625" customWidth="1"/>
    <col min="14084" max="14084" width="11.5" customWidth="1"/>
    <col min="14085" max="14085" width="13.875" customWidth="1"/>
    <col min="14088" max="14088" width="12.375" customWidth="1"/>
    <col min="14089" max="14089" width="0.875" customWidth="1"/>
    <col min="14337" max="14337" width="0.875" customWidth="1"/>
    <col min="14339" max="14339" width="21.625" customWidth="1"/>
    <col min="14340" max="14340" width="11.5" customWidth="1"/>
    <col min="14341" max="14341" width="13.875" customWidth="1"/>
    <col min="14344" max="14344" width="12.375" customWidth="1"/>
    <col min="14345" max="14345" width="0.875" customWidth="1"/>
    <col min="14593" max="14593" width="0.875" customWidth="1"/>
    <col min="14595" max="14595" width="21.625" customWidth="1"/>
    <col min="14596" max="14596" width="11.5" customWidth="1"/>
    <col min="14597" max="14597" width="13.875" customWidth="1"/>
    <col min="14600" max="14600" width="12.375" customWidth="1"/>
    <col min="14601" max="14601" width="0.875" customWidth="1"/>
    <col min="14849" max="14849" width="0.875" customWidth="1"/>
    <col min="14851" max="14851" width="21.625" customWidth="1"/>
    <col min="14852" max="14852" width="11.5" customWidth="1"/>
    <col min="14853" max="14853" width="13.875" customWidth="1"/>
    <col min="14856" max="14856" width="12.375" customWidth="1"/>
    <col min="14857" max="14857" width="0.875" customWidth="1"/>
    <col min="15105" max="15105" width="0.875" customWidth="1"/>
    <col min="15107" max="15107" width="21.625" customWidth="1"/>
    <col min="15108" max="15108" width="11.5" customWidth="1"/>
    <col min="15109" max="15109" width="13.875" customWidth="1"/>
    <col min="15112" max="15112" width="12.375" customWidth="1"/>
    <col min="15113" max="15113" width="0.875" customWidth="1"/>
    <col min="15361" max="15361" width="0.875" customWidth="1"/>
    <col min="15363" max="15363" width="21.625" customWidth="1"/>
    <col min="15364" max="15364" width="11.5" customWidth="1"/>
    <col min="15365" max="15365" width="13.875" customWidth="1"/>
    <col min="15368" max="15368" width="12.375" customWidth="1"/>
    <col min="15369" max="15369" width="0.875" customWidth="1"/>
    <col min="15617" max="15617" width="0.875" customWidth="1"/>
    <col min="15619" max="15619" width="21.625" customWidth="1"/>
    <col min="15620" max="15620" width="11.5" customWidth="1"/>
    <col min="15621" max="15621" width="13.875" customWidth="1"/>
    <col min="15624" max="15624" width="12.375" customWidth="1"/>
    <col min="15625" max="15625" width="0.875" customWidth="1"/>
    <col min="15873" max="15873" width="0.875" customWidth="1"/>
    <col min="15875" max="15875" width="21.625" customWidth="1"/>
    <col min="15876" max="15876" width="11.5" customWidth="1"/>
    <col min="15877" max="15877" width="13.875" customWidth="1"/>
    <col min="15880" max="15880" width="12.375" customWidth="1"/>
    <col min="15881" max="15881" width="0.875" customWidth="1"/>
    <col min="16129" max="16129" width="0.875" customWidth="1"/>
    <col min="16131" max="16131" width="21.625" customWidth="1"/>
    <col min="16132" max="16132" width="11.5" customWidth="1"/>
    <col min="16133" max="16133" width="13.875" customWidth="1"/>
    <col min="16136" max="16136" width="12.375" customWidth="1"/>
    <col min="16137" max="16137" width="0.875" customWidth="1"/>
  </cols>
  <sheetData>
    <row r="1" spans="2:17" s="285" customFormat="1">
      <c r="B1" s="285" t="s">
        <v>300</v>
      </c>
    </row>
    <row r="2" spans="2:17" s="285" customFormat="1"/>
    <row r="3" spans="2:17" s="285" customFormat="1" ht="18.75" customHeight="1">
      <c r="B3" s="909" t="s">
        <v>301</v>
      </c>
      <c r="C3" s="910"/>
      <c r="D3" s="909" t="s">
        <v>302</v>
      </c>
      <c r="E3" s="910"/>
      <c r="F3" s="286" t="s">
        <v>303</v>
      </c>
      <c r="G3" s="909" t="s">
        <v>304</v>
      </c>
      <c r="H3" s="910"/>
      <c r="K3" s="921"/>
      <c r="L3" s="921"/>
      <c r="M3" s="921"/>
      <c r="N3" s="921"/>
      <c r="O3" s="287"/>
      <c r="P3" s="921"/>
      <c r="Q3" s="921"/>
    </row>
    <row r="4" spans="2:17" s="285" customFormat="1" ht="18.75" customHeight="1">
      <c r="B4" s="56" t="s">
        <v>305</v>
      </c>
      <c r="C4" s="55"/>
      <c r="D4" s="56" t="s">
        <v>306</v>
      </c>
      <c r="E4" s="55"/>
      <c r="F4" s="286" t="s">
        <v>307</v>
      </c>
      <c r="G4" s="909"/>
      <c r="H4" s="910"/>
      <c r="K4" s="913"/>
      <c r="L4" s="913"/>
      <c r="M4" s="921"/>
      <c r="N4" s="921"/>
      <c r="O4" s="287"/>
      <c r="P4" s="921"/>
      <c r="Q4" s="921"/>
    </row>
    <row r="5" spans="2:17" s="285" customFormat="1" ht="18.75" customHeight="1">
      <c r="B5" s="56" t="s">
        <v>305</v>
      </c>
      <c r="C5" s="55"/>
      <c r="D5" s="56" t="s">
        <v>306</v>
      </c>
      <c r="E5" s="55"/>
      <c r="F5" s="286" t="s">
        <v>307</v>
      </c>
      <c r="G5" s="909"/>
      <c r="H5" s="910"/>
      <c r="K5" s="913"/>
      <c r="L5" s="913"/>
      <c r="M5" s="921"/>
      <c r="N5" s="921"/>
      <c r="O5" s="287"/>
      <c r="P5" s="921"/>
      <c r="Q5" s="921"/>
    </row>
    <row r="6" spans="2:17" s="285" customFormat="1" ht="18.75" customHeight="1">
      <c r="B6" s="56" t="s">
        <v>305</v>
      </c>
      <c r="C6" s="55"/>
      <c r="D6" s="56" t="s">
        <v>306</v>
      </c>
      <c r="E6" s="55"/>
      <c r="F6" s="286" t="s">
        <v>307</v>
      </c>
      <c r="G6" s="909"/>
      <c r="H6" s="910"/>
      <c r="K6" s="913"/>
      <c r="L6" s="913"/>
      <c r="M6" s="921"/>
      <c r="N6" s="921"/>
      <c r="O6" s="287"/>
      <c r="P6" s="913"/>
      <c r="Q6" s="913"/>
    </row>
    <row r="7" spans="2:17" s="285" customFormat="1" ht="18.75" customHeight="1">
      <c r="B7" s="288" t="s">
        <v>305</v>
      </c>
      <c r="C7" s="59"/>
      <c r="D7" s="288" t="s">
        <v>306</v>
      </c>
      <c r="E7" s="59"/>
      <c r="F7" s="286" t="s">
        <v>307</v>
      </c>
      <c r="G7" s="909"/>
      <c r="H7" s="910"/>
      <c r="K7" s="912"/>
      <c r="L7" s="921"/>
      <c r="M7" s="904"/>
      <c r="N7" s="913"/>
      <c r="O7" s="289"/>
      <c r="P7" s="904"/>
      <c r="Q7" s="913"/>
    </row>
    <row r="8" spans="2:17" s="285" customFormat="1" ht="18.75" customHeight="1">
      <c r="B8" s="288" t="s">
        <v>305</v>
      </c>
      <c r="C8" s="59"/>
      <c r="D8" s="288" t="s">
        <v>306</v>
      </c>
      <c r="E8" s="59"/>
      <c r="F8" s="286" t="s">
        <v>307</v>
      </c>
      <c r="G8" s="909"/>
      <c r="H8" s="910"/>
      <c r="K8" s="911"/>
      <c r="L8" s="290"/>
      <c r="M8" s="904"/>
      <c r="N8" s="913"/>
      <c r="O8" s="904"/>
      <c r="P8" s="913"/>
      <c r="Q8" s="913"/>
    </row>
    <row r="9" spans="2:17" s="285" customFormat="1" ht="18.75" customHeight="1">
      <c r="B9" s="914" t="s">
        <v>308</v>
      </c>
      <c r="C9" s="915"/>
      <c r="D9" s="916" t="s">
        <v>309</v>
      </c>
      <c r="E9" s="917"/>
      <c r="F9" s="291"/>
      <c r="G9" s="918"/>
      <c r="H9" s="917"/>
      <c r="K9" s="912"/>
      <c r="L9" s="290"/>
      <c r="M9" s="904"/>
      <c r="N9" s="913"/>
      <c r="O9" s="292"/>
      <c r="P9" s="919"/>
      <c r="Q9" s="920"/>
    </row>
    <row r="10" spans="2:17" s="285" customFormat="1" ht="18.75" customHeight="1">
      <c r="B10" s="895" t="s">
        <v>310</v>
      </c>
      <c r="C10" s="293" t="s">
        <v>311</v>
      </c>
      <c r="D10" s="897" t="s">
        <v>312</v>
      </c>
      <c r="E10" s="898"/>
      <c r="F10" s="899" t="s">
        <v>313</v>
      </c>
      <c r="G10" s="900"/>
      <c r="H10" s="898"/>
    </row>
    <row r="11" spans="2:17" s="285" customFormat="1" ht="18.75" customHeight="1">
      <c r="B11" s="896"/>
      <c r="C11" s="293" t="s">
        <v>314</v>
      </c>
      <c r="D11" s="897" t="s">
        <v>315</v>
      </c>
      <c r="E11" s="899"/>
      <c r="F11" s="899"/>
      <c r="G11" s="899"/>
      <c r="H11" s="901"/>
    </row>
    <row r="12" spans="2:17" s="297" customFormat="1" ht="18.75" customHeight="1">
      <c r="B12" s="294" t="s">
        <v>316</v>
      </c>
      <c r="C12" s="295" t="s">
        <v>317</v>
      </c>
      <c r="D12" s="295"/>
      <c r="E12" s="295"/>
      <c r="F12" s="295" t="s">
        <v>318</v>
      </c>
      <c r="G12" s="295"/>
      <c r="H12" s="296"/>
    </row>
    <row r="13" spans="2:17" s="297" customFormat="1" ht="18.75" customHeight="1">
      <c r="B13" s="298" t="s">
        <v>319</v>
      </c>
      <c r="C13" s="299" t="s">
        <v>320</v>
      </c>
      <c r="D13" s="299" t="s">
        <v>321</v>
      </c>
      <c r="E13" s="299"/>
      <c r="F13" s="299" t="s">
        <v>322</v>
      </c>
      <c r="G13" s="299"/>
      <c r="H13" s="300"/>
    </row>
    <row r="14" spans="2:17" s="297" customFormat="1" ht="18.75" customHeight="1">
      <c r="B14" s="301"/>
      <c r="C14" s="302" t="s">
        <v>323</v>
      </c>
      <c r="D14" s="302"/>
      <c r="E14" s="302"/>
      <c r="F14" s="302" t="s">
        <v>324</v>
      </c>
      <c r="G14" s="302"/>
      <c r="H14" s="303"/>
    </row>
    <row r="15" spans="2:17" s="598" customFormat="1" ht="18.75" customHeight="1">
      <c r="B15" s="595" t="s">
        <v>325</v>
      </c>
      <c r="C15" s="596" t="s">
        <v>326</v>
      </c>
      <c r="D15" s="596" t="s">
        <v>327</v>
      </c>
      <c r="E15" s="596"/>
      <c r="F15" s="596"/>
      <c r="G15" s="596"/>
      <c r="H15" s="597"/>
      <c r="J15" s="598" t="s">
        <v>728</v>
      </c>
    </row>
    <row r="16" spans="2:17" s="598" customFormat="1" ht="18.75" customHeight="1">
      <c r="B16" s="307" t="s">
        <v>328</v>
      </c>
      <c r="C16" s="308"/>
      <c r="D16" s="308" t="s">
        <v>329</v>
      </c>
      <c r="E16" s="308"/>
      <c r="F16" s="308"/>
      <c r="G16" s="308"/>
      <c r="H16" s="309"/>
    </row>
    <row r="17" spans="2:19" s="598" customFormat="1" ht="18.75" customHeight="1">
      <c r="B17" s="307" t="s">
        <v>330</v>
      </c>
      <c r="C17" s="308"/>
      <c r="D17" s="308" t="s">
        <v>729</v>
      </c>
      <c r="E17" s="308"/>
      <c r="F17" s="308"/>
      <c r="G17" s="308"/>
      <c r="H17" s="309"/>
    </row>
    <row r="18" spans="2:19" s="598" customFormat="1" ht="18.75" customHeight="1">
      <c r="B18" s="307"/>
      <c r="C18" s="308"/>
      <c r="D18" s="308" t="s">
        <v>331</v>
      </c>
      <c r="E18" s="308"/>
      <c r="F18" s="308"/>
      <c r="G18" s="308"/>
      <c r="H18" s="309"/>
    </row>
    <row r="19" spans="2:19" s="598" customFormat="1" ht="18.75" customHeight="1">
      <c r="B19" s="307"/>
      <c r="C19" s="308"/>
      <c r="D19" s="308" t="s">
        <v>332</v>
      </c>
      <c r="E19" s="308"/>
      <c r="F19" s="308"/>
      <c r="G19" s="308"/>
      <c r="H19" s="309"/>
    </row>
    <row r="20" spans="2:19" s="598" customFormat="1" ht="18.75" customHeight="1">
      <c r="B20" s="307"/>
      <c r="C20" s="308"/>
      <c r="D20" s="308"/>
      <c r="E20" s="308"/>
      <c r="F20" s="308"/>
      <c r="G20" s="308"/>
      <c r="H20" s="309"/>
    </row>
    <row r="21" spans="2:19" s="598" customFormat="1" ht="18.75" customHeight="1">
      <c r="B21" s="307"/>
      <c r="C21" s="308" t="s">
        <v>333</v>
      </c>
      <c r="D21" s="308" t="s">
        <v>334</v>
      </c>
      <c r="E21" s="308"/>
      <c r="F21" s="308"/>
      <c r="G21" s="308"/>
      <c r="H21" s="309"/>
    </row>
    <row r="22" spans="2:19" s="598" customFormat="1" ht="18.75" customHeight="1">
      <c r="B22" s="312"/>
      <c r="C22" s="310"/>
      <c r="D22" s="310" t="s">
        <v>730</v>
      </c>
      <c r="E22" s="310"/>
      <c r="F22" s="310"/>
      <c r="G22" s="310"/>
      <c r="H22" s="311"/>
    </row>
    <row r="23" spans="2:19" s="285" customFormat="1" ht="18.75" customHeight="1">
      <c r="B23" s="705" t="s">
        <v>335</v>
      </c>
      <c r="C23" s="324" t="s">
        <v>336</v>
      </c>
      <c r="D23" s="706" t="s">
        <v>963</v>
      </c>
      <c r="E23" s="324"/>
      <c r="F23" s="324"/>
      <c r="G23" s="324"/>
      <c r="H23" s="707"/>
      <c r="I23" s="604"/>
      <c r="J23" s="334" t="s">
        <v>790</v>
      </c>
      <c r="K23" s="604"/>
      <c r="L23" s="604"/>
      <c r="M23" s="604"/>
      <c r="N23" s="604"/>
      <c r="O23" s="604"/>
      <c r="P23" s="604"/>
      <c r="Q23" s="604"/>
      <c r="R23" s="604"/>
      <c r="S23" s="604"/>
    </row>
    <row r="24" spans="2:19" s="285" customFormat="1" ht="18.75" customHeight="1">
      <c r="B24" s="705"/>
      <c r="C24" s="324"/>
      <c r="D24" s="706" t="s">
        <v>964</v>
      </c>
      <c r="E24" s="324"/>
      <c r="F24" s="324"/>
      <c r="G24" s="324"/>
      <c r="H24" s="707"/>
      <c r="I24" s="604"/>
      <c r="J24" s="334" t="s">
        <v>791</v>
      </c>
      <c r="K24" s="604"/>
      <c r="L24" s="604"/>
      <c r="M24" s="604"/>
      <c r="N24" s="604"/>
      <c r="O24" s="604"/>
      <c r="P24" s="604"/>
      <c r="Q24" s="604"/>
      <c r="R24" s="604"/>
      <c r="S24" s="604"/>
    </row>
    <row r="25" spans="2:19" s="285" customFormat="1" ht="18.75" customHeight="1">
      <c r="B25" s="705"/>
      <c r="C25" s="324" t="s">
        <v>337</v>
      </c>
      <c r="D25" s="706" t="s">
        <v>812</v>
      </c>
      <c r="E25" s="324"/>
      <c r="F25" s="324"/>
      <c r="G25" s="324"/>
      <c r="H25" s="707"/>
      <c r="I25" s="604"/>
      <c r="J25" s="334" t="s">
        <v>792</v>
      </c>
      <c r="K25" s="604"/>
      <c r="L25" s="604"/>
      <c r="M25" s="604"/>
      <c r="N25" s="604"/>
      <c r="O25" s="604"/>
      <c r="P25" s="604"/>
      <c r="Q25" s="604"/>
      <c r="R25" s="604"/>
      <c r="S25" s="604"/>
    </row>
    <row r="26" spans="2:19" s="297" customFormat="1" ht="18.75" customHeight="1">
      <c r="B26" s="705"/>
      <c r="C26" s="324"/>
      <c r="D26" s="706" t="s">
        <v>813</v>
      </c>
      <c r="E26" s="324"/>
      <c r="F26" s="324"/>
      <c r="G26" s="324"/>
      <c r="H26" s="707"/>
      <c r="I26" s="604"/>
      <c r="J26" s="334"/>
      <c r="K26" s="604"/>
      <c r="L26" s="604"/>
      <c r="M26" s="604"/>
      <c r="N26" s="604"/>
      <c r="O26" s="604"/>
      <c r="P26" s="604"/>
      <c r="Q26" s="604"/>
      <c r="R26" s="604"/>
      <c r="S26" s="604"/>
    </row>
    <row r="27" spans="2:19" s="297" customFormat="1" ht="18.75" customHeight="1">
      <c r="B27" s="705"/>
      <c r="C27" s="324"/>
      <c r="D27" s="706" t="s">
        <v>814</v>
      </c>
      <c r="E27" s="324"/>
      <c r="F27" s="324"/>
      <c r="G27" s="324"/>
      <c r="H27" s="707"/>
      <c r="I27" s="604"/>
      <c r="J27" s="334"/>
      <c r="K27" s="604"/>
      <c r="L27" s="604"/>
      <c r="M27" s="604"/>
      <c r="N27" s="604"/>
      <c r="O27" s="604"/>
      <c r="P27" s="604"/>
      <c r="Q27" s="604"/>
      <c r="R27" s="604"/>
      <c r="S27" s="604"/>
    </row>
    <row r="28" spans="2:19" s="297" customFormat="1" ht="18.75" customHeight="1">
      <c r="B28" s="705"/>
      <c r="C28" s="334"/>
      <c r="D28" s="706" t="s">
        <v>793</v>
      </c>
      <c r="E28" s="324"/>
      <c r="F28" s="324"/>
      <c r="G28" s="324"/>
      <c r="H28" s="707"/>
      <c r="I28" s="604"/>
      <c r="J28" s="334" t="s">
        <v>794</v>
      </c>
      <c r="K28" s="604"/>
      <c r="L28" s="604"/>
      <c r="M28" s="604"/>
      <c r="N28" s="604"/>
      <c r="O28" s="604"/>
      <c r="P28" s="604"/>
      <c r="Q28" s="604"/>
      <c r="R28" s="604"/>
      <c r="S28" s="604"/>
    </row>
    <row r="29" spans="2:19" s="297" customFormat="1" ht="18.75" customHeight="1">
      <c r="B29" s="705"/>
      <c r="C29" s="324"/>
      <c r="D29" s="706" t="s">
        <v>965</v>
      </c>
      <c r="E29" s="324"/>
      <c r="F29" s="324"/>
      <c r="G29" s="324"/>
      <c r="H29" s="707"/>
      <c r="I29" s="604"/>
      <c r="J29" s="334" t="s">
        <v>795</v>
      </c>
      <c r="K29" s="604"/>
      <c r="L29" s="604"/>
      <c r="M29" s="604"/>
      <c r="N29" s="604"/>
      <c r="O29" s="604"/>
      <c r="P29" s="604"/>
      <c r="Q29" s="604"/>
      <c r="R29" s="604"/>
      <c r="S29" s="604"/>
    </row>
    <row r="30" spans="2:19" s="297" customFormat="1" ht="24.75" customHeight="1">
      <c r="B30" s="705"/>
      <c r="C30" s="324"/>
      <c r="D30" s="708" t="s">
        <v>796</v>
      </c>
      <c r="E30" s="324"/>
      <c r="F30" s="324"/>
      <c r="G30" s="324"/>
      <c r="H30" s="707"/>
      <c r="I30" s="604"/>
      <c r="J30" s="334"/>
      <c r="K30" s="604"/>
      <c r="L30" s="604"/>
      <c r="M30" s="604"/>
      <c r="N30" s="604"/>
      <c r="O30" s="604"/>
      <c r="P30" s="604"/>
      <c r="Q30" s="604"/>
      <c r="R30" s="604"/>
      <c r="S30" s="604"/>
    </row>
    <row r="31" spans="2:19" s="297" customFormat="1" ht="24.75" customHeight="1">
      <c r="B31" s="705"/>
      <c r="C31" s="324"/>
      <c r="D31" s="706" t="s">
        <v>815</v>
      </c>
      <c r="E31" s="324"/>
      <c r="F31" s="324"/>
      <c r="G31" s="324"/>
      <c r="H31" s="707"/>
      <c r="I31" s="604"/>
      <c r="J31" s="334" t="s">
        <v>798</v>
      </c>
      <c r="K31" s="604"/>
      <c r="L31" s="604"/>
      <c r="M31" s="604"/>
      <c r="N31" s="604"/>
      <c r="O31" s="604"/>
      <c r="P31" s="604"/>
      <c r="Q31" s="604"/>
      <c r="R31" s="604"/>
      <c r="S31" s="604"/>
    </row>
    <row r="32" spans="2:19" s="285" customFormat="1" ht="18.75" customHeight="1">
      <c r="B32" s="705"/>
      <c r="C32" s="324"/>
      <c r="D32" s="706" t="s">
        <v>816</v>
      </c>
      <c r="E32" s="324"/>
      <c r="F32" s="324"/>
      <c r="G32" s="324"/>
      <c r="H32" s="707"/>
      <c r="I32" s="604"/>
      <c r="J32" s="334" t="s">
        <v>974</v>
      </c>
      <c r="K32" s="604"/>
      <c r="L32" s="604"/>
      <c r="M32" s="604"/>
      <c r="N32" s="604"/>
      <c r="O32" s="604"/>
      <c r="P32" s="604"/>
      <c r="Q32" s="604"/>
      <c r="R32" s="604"/>
      <c r="S32" s="604"/>
    </row>
    <row r="33" spans="2:19" s="285" customFormat="1" ht="18.75" customHeight="1">
      <c r="B33" s="705"/>
      <c r="C33" s="324" t="s">
        <v>731</v>
      </c>
      <c r="D33" s="324" t="s">
        <v>732</v>
      </c>
      <c r="E33" s="324"/>
      <c r="F33" s="324"/>
      <c r="G33" s="324"/>
      <c r="H33" s="707"/>
      <c r="I33" s="604"/>
      <c r="J33" s="334" t="s">
        <v>797</v>
      </c>
      <c r="K33" s="604"/>
      <c r="L33" s="604"/>
      <c r="M33" s="604"/>
      <c r="N33" s="604"/>
      <c r="O33" s="604"/>
      <c r="P33" s="604"/>
      <c r="Q33" s="604"/>
      <c r="R33" s="604"/>
      <c r="S33" s="604"/>
    </row>
    <row r="34" spans="2:19" s="285" customFormat="1" ht="18.75" customHeight="1">
      <c r="B34" s="705"/>
      <c r="C34" s="709" t="s">
        <v>817</v>
      </c>
      <c r="D34" s="710"/>
      <c r="E34" s="710"/>
      <c r="F34" s="710"/>
      <c r="G34" s="710"/>
      <c r="H34" s="711"/>
      <c r="I34" s="604"/>
      <c r="J34" s="1665" t="s">
        <v>975</v>
      </c>
      <c r="K34" s="604"/>
      <c r="L34" s="604"/>
      <c r="M34" s="604"/>
      <c r="N34" s="604"/>
      <c r="O34" s="604"/>
      <c r="P34" s="604"/>
      <c r="Q34" s="604"/>
      <c r="R34" s="604"/>
      <c r="S34" s="604"/>
    </row>
    <row r="35" spans="2:19" s="285" customFormat="1" ht="18.75" customHeight="1">
      <c r="B35" s="705"/>
      <c r="C35" s="712" t="s">
        <v>818</v>
      </c>
      <c r="D35" s="324"/>
      <c r="E35" s="324"/>
      <c r="F35" s="324"/>
      <c r="G35" s="324"/>
      <c r="H35" s="707"/>
      <c r="I35" s="604"/>
      <c r="J35" s="604"/>
      <c r="K35" s="604"/>
      <c r="L35" s="604"/>
      <c r="M35" s="604"/>
      <c r="N35" s="604"/>
      <c r="O35" s="604"/>
      <c r="P35" s="604"/>
      <c r="Q35" s="604"/>
      <c r="R35" s="604"/>
      <c r="S35" s="604"/>
    </row>
    <row r="36" spans="2:19" s="297" customFormat="1" ht="18.75" customHeight="1">
      <c r="B36" s="705"/>
      <c r="C36" s="903"/>
      <c r="D36" s="904"/>
      <c r="E36" s="904"/>
      <c r="F36" s="904"/>
      <c r="G36" s="904"/>
      <c r="H36" s="905"/>
      <c r="I36" s="604"/>
      <c r="J36" s="604"/>
      <c r="K36" s="604"/>
      <c r="L36" s="604"/>
      <c r="M36" s="604"/>
      <c r="N36" s="604"/>
      <c r="O36" s="604"/>
      <c r="P36" s="604"/>
      <c r="Q36" s="604"/>
      <c r="R36" s="604"/>
      <c r="S36" s="604"/>
    </row>
    <row r="37" spans="2:19" s="297" customFormat="1" ht="18.75" customHeight="1">
      <c r="B37" s="705"/>
      <c r="C37" s="903"/>
      <c r="D37" s="904"/>
      <c r="E37" s="904"/>
      <c r="F37" s="904"/>
      <c r="G37" s="904"/>
      <c r="H37" s="905"/>
      <c r="I37" s="604"/>
      <c r="J37" s="604"/>
      <c r="K37" s="604"/>
      <c r="L37" s="604"/>
      <c r="M37" s="604"/>
      <c r="N37" s="604"/>
      <c r="O37" s="604"/>
      <c r="P37" s="604"/>
      <c r="Q37" s="604"/>
      <c r="R37" s="604"/>
      <c r="S37" s="604"/>
    </row>
    <row r="38" spans="2:19" s="297" customFormat="1" ht="18.75" customHeight="1">
      <c r="B38" s="713"/>
      <c r="C38" s="906"/>
      <c r="D38" s="907"/>
      <c r="E38" s="907"/>
      <c r="F38" s="907"/>
      <c r="G38" s="907"/>
      <c r="H38" s="908"/>
      <c r="I38" s="604"/>
      <c r="J38" s="604"/>
      <c r="K38" s="604"/>
      <c r="L38" s="604"/>
      <c r="M38" s="604"/>
      <c r="N38" s="604"/>
      <c r="O38" s="604"/>
      <c r="P38" s="604"/>
      <c r="Q38" s="604"/>
      <c r="R38" s="604"/>
      <c r="S38" s="604"/>
    </row>
    <row r="39" spans="2:19" s="297" customFormat="1" ht="18.75" customHeight="1">
      <c r="B39" s="879" t="s">
        <v>338</v>
      </c>
      <c r="C39" s="313" t="s">
        <v>339</v>
      </c>
      <c r="D39" s="882" t="s">
        <v>340</v>
      </c>
      <c r="E39" s="883"/>
      <c r="F39" s="882" t="s">
        <v>341</v>
      </c>
      <c r="G39" s="884"/>
      <c r="H39" s="883"/>
      <c r="J39" s="902"/>
      <c r="K39" s="902"/>
      <c r="L39" s="902"/>
      <c r="M39" s="902"/>
      <c r="N39" s="902"/>
      <c r="O39" s="902"/>
      <c r="P39" s="902"/>
      <c r="Q39" s="902"/>
    </row>
    <row r="40" spans="2:19" s="297" customFormat="1" ht="18.75" customHeight="1">
      <c r="B40" s="880"/>
      <c r="C40" s="313" t="s">
        <v>342</v>
      </c>
      <c r="D40" s="314" t="s">
        <v>343</v>
      </c>
      <c r="E40" s="315"/>
      <c r="F40" s="315"/>
      <c r="G40" s="315"/>
      <c r="H40" s="316"/>
      <c r="J40" s="902"/>
      <c r="K40" s="902"/>
      <c r="L40" s="902"/>
      <c r="M40" s="902"/>
      <c r="N40" s="902"/>
      <c r="O40" s="902"/>
      <c r="P40" s="902"/>
      <c r="Q40" s="902"/>
    </row>
    <row r="41" spans="2:19" s="297" customFormat="1" ht="18.75" customHeight="1">
      <c r="B41" s="880"/>
      <c r="C41" s="317" t="s">
        <v>344</v>
      </c>
      <c r="D41" s="885" t="s">
        <v>345</v>
      </c>
      <c r="E41" s="885"/>
      <c r="F41" s="885"/>
      <c r="G41" s="885"/>
      <c r="H41" s="886"/>
      <c r="J41" s="902"/>
      <c r="K41" s="902"/>
      <c r="L41" s="902"/>
      <c r="M41" s="902"/>
      <c r="N41" s="902"/>
      <c r="O41" s="902"/>
      <c r="P41" s="902"/>
      <c r="Q41" s="902"/>
    </row>
    <row r="42" spans="2:19" ht="24.75" customHeight="1">
      <c r="B42" s="880"/>
      <c r="C42" s="887" t="s">
        <v>346</v>
      </c>
      <c r="D42" s="888"/>
      <c r="E42" s="888"/>
      <c r="F42" s="888"/>
      <c r="G42" s="888"/>
      <c r="H42" s="889"/>
      <c r="J42" s="902"/>
      <c r="K42" s="902"/>
      <c r="L42" s="902"/>
      <c r="M42" s="902"/>
      <c r="N42" s="902"/>
      <c r="O42" s="902"/>
      <c r="P42" s="902"/>
      <c r="Q42" s="902"/>
    </row>
    <row r="43" spans="2:19" ht="24.75" customHeight="1">
      <c r="B43" s="880"/>
      <c r="C43" s="890"/>
      <c r="D43" s="759"/>
      <c r="E43" s="759"/>
      <c r="F43" s="759"/>
      <c r="G43" s="759"/>
      <c r="H43" s="891"/>
    </row>
    <row r="44" spans="2:19" ht="24.75" customHeight="1">
      <c r="B44" s="881"/>
      <c r="C44" s="892"/>
      <c r="D44" s="893"/>
      <c r="E44" s="893"/>
      <c r="F44" s="893"/>
      <c r="G44" s="893"/>
      <c r="H44" s="894"/>
    </row>
    <row r="45" spans="2:19" ht="18.75" customHeight="1">
      <c r="B45" s="304" t="s">
        <v>347</v>
      </c>
      <c r="C45" s="34" t="s">
        <v>348</v>
      </c>
      <c r="D45" s="35"/>
      <c r="E45" s="35" t="s">
        <v>349</v>
      </c>
      <c r="F45" s="35"/>
      <c r="G45" s="35"/>
      <c r="H45" s="36"/>
    </row>
    <row r="46" spans="2:19" ht="18.75" customHeight="1">
      <c r="B46" s="305" t="s">
        <v>350</v>
      </c>
      <c r="C46" s="37" t="s">
        <v>351</v>
      </c>
      <c r="D46" s="33"/>
      <c r="E46" s="33"/>
      <c r="F46" s="33"/>
      <c r="G46" s="33"/>
      <c r="H46" s="41"/>
    </row>
    <row r="47" spans="2:19" ht="18.75" customHeight="1">
      <c r="B47" s="305" t="s">
        <v>352</v>
      </c>
      <c r="C47" s="37"/>
      <c r="D47" s="33"/>
      <c r="E47" s="33"/>
      <c r="F47" s="33"/>
      <c r="G47" s="33"/>
      <c r="H47" s="41"/>
    </row>
    <row r="48" spans="2:19" ht="18.75" customHeight="1">
      <c r="B48" s="306" t="s">
        <v>353</v>
      </c>
      <c r="C48" s="83"/>
      <c r="D48" s="84"/>
      <c r="E48" s="84"/>
      <c r="F48" s="84"/>
      <c r="G48" s="84"/>
      <c r="H48" s="85"/>
    </row>
    <row r="49" spans="2:8" s="297" customFormat="1" ht="18.75" customHeight="1">
      <c r="B49" s="867" t="s">
        <v>354</v>
      </c>
      <c r="C49" s="870"/>
      <c r="D49" s="871"/>
      <c r="E49" s="871"/>
      <c r="F49" s="871"/>
      <c r="G49" s="871"/>
      <c r="H49" s="872"/>
    </row>
    <row r="50" spans="2:8" s="297" customFormat="1" ht="18.75" customHeight="1">
      <c r="B50" s="868"/>
      <c r="C50" s="873"/>
      <c r="D50" s="874"/>
      <c r="E50" s="874"/>
      <c r="F50" s="874"/>
      <c r="G50" s="874"/>
      <c r="H50" s="875"/>
    </row>
    <row r="51" spans="2:8" s="297" customFormat="1" ht="18.75" customHeight="1">
      <c r="B51" s="869"/>
      <c r="C51" s="876"/>
      <c r="D51" s="877"/>
      <c r="E51" s="877"/>
      <c r="F51" s="877"/>
      <c r="G51" s="877"/>
      <c r="H51" s="878"/>
    </row>
    <row r="52" spans="2:8">
      <c r="B52" s="1664" t="s">
        <v>988</v>
      </c>
    </row>
    <row r="53" spans="2:8">
      <c r="B53" s="318" t="s">
        <v>355</v>
      </c>
      <c r="C53" s="245"/>
    </row>
    <row r="54" spans="2:8">
      <c r="B54" s="318" t="s">
        <v>744</v>
      </c>
      <c r="C54" s="245"/>
    </row>
    <row r="56" spans="2:8">
      <c r="B56" s="323" t="s">
        <v>745</v>
      </c>
      <c r="C56" s="285"/>
      <c r="D56" s="285"/>
      <c r="E56" s="285"/>
      <c r="F56" s="285"/>
      <c r="G56" s="285"/>
    </row>
    <row r="57" spans="2:8">
      <c r="B57" s="285" t="s">
        <v>356</v>
      </c>
      <c r="C57" s="285"/>
      <c r="D57" s="285"/>
      <c r="E57" s="285"/>
      <c r="F57" s="285"/>
      <c r="G57" s="285"/>
    </row>
  </sheetData>
  <mergeCells count="45">
    <mergeCell ref="G4:H4"/>
    <mergeCell ref="K4:L4"/>
    <mergeCell ref="M4:N4"/>
    <mergeCell ref="P4:Q4"/>
    <mergeCell ref="G5:H5"/>
    <mergeCell ref="K5:L5"/>
    <mergeCell ref="M5:N5"/>
    <mergeCell ref="P5:Q5"/>
    <mergeCell ref="P3:Q3"/>
    <mergeCell ref="B3:C3"/>
    <mergeCell ref="D3:E3"/>
    <mergeCell ref="G3:H3"/>
    <mergeCell ref="K3:L3"/>
    <mergeCell ref="M3:N3"/>
    <mergeCell ref="K6:L6"/>
    <mergeCell ref="M6:N6"/>
    <mergeCell ref="P6:Q6"/>
    <mergeCell ref="G7:H7"/>
    <mergeCell ref="K7:L7"/>
    <mergeCell ref="M7:N7"/>
    <mergeCell ref="P7:Q7"/>
    <mergeCell ref="G6:H6"/>
    <mergeCell ref="G8:H8"/>
    <mergeCell ref="K8:K9"/>
    <mergeCell ref="M8:N8"/>
    <mergeCell ref="O8:Q8"/>
    <mergeCell ref="B9:C9"/>
    <mergeCell ref="D9:E9"/>
    <mergeCell ref="G9:H9"/>
    <mergeCell ref="M9:N9"/>
    <mergeCell ref="P9:Q9"/>
    <mergeCell ref="B10:B11"/>
    <mergeCell ref="D10:E10"/>
    <mergeCell ref="F10:H10"/>
    <mergeCell ref="D11:H11"/>
    <mergeCell ref="J39:Q42"/>
    <mergeCell ref="C36:H38"/>
    <mergeCell ref="B49:B51"/>
    <mergeCell ref="C49:H51"/>
    <mergeCell ref="B39:B44"/>
    <mergeCell ref="D39:E39"/>
    <mergeCell ref="F39:H39"/>
    <mergeCell ref="D41:H41"/>
    <mergeCell ref="C42:H42"/>
    <mergeCell ref="C43:H44"/>
  </mergeCells>
  <phoneticPr fontId="2"/>
  <pageMargins left="0.7" right="0.7" top="0.75" bottom="0.75" header="0.3" footer="0.3"/>
  <pageSetup paperSize="9" fitToHeight="0" orientation="portrait" r:id="rId1"/>
  <rowBreaks count="2" manualBreakCount="2">
    <brk id="38" max="8" man="1"/>
    <brk id="44"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view="pageBreakPreview" zoomScaleNormal="100" zoomScaleSheetLayoutView="100" workbookViewId="0">
      <selection activeCell="B1" sqref="B1"/>
    </sheetView>
  </sheetViews>
  <sheetFormatPr defaultRowHeight="13.5"/>
  <cols>
    <col min="1" max="1" width="0.875" customWidth="1"/>
    <col min="3" max="3" width="3.875" customWidth="1"/>
    <col min="4" max="4" width="13.75" customWidth="1"/>
    <col min="5" max="5" width="5.25" customWidth="1"/>
    <col min="6" max="6" width="13" customWidth="1"/>
    <col min="7" max="7" width="11.625" customWidth="1"/>
    <col min="8" max="8" width="10.625" customWidth="1"/>
    <col min="10" max="10" width="10.625" customWidth="1"/>
    <col min="11" max="11" width="0.875" customWidth="1"/>
    <col min="13" max="13" width="0" hidden="1" customWidth="1"/>
    <col min="257" max="257" width="0.875" customWidth="1"/>
    <col min="259" max="259" width="3.875" customWidth="1"/>
    <col min="260" max="260" width="13.75" customWidth="1"/>
    <col min="261" max="261" width="5.25" customWidth="1"/>
    <col min="262" max="262" width="13" customWidth="1"/>
    <col min="263" max="263" width="11.625" customWidth="1"/>
    <col min="264" max="264" width="10.625" customWidth="1"/>
    <col min="266" max="266" width="10.625" customWidth="1"/>
    <col min="267" max="267" width="0.875" customWidth="1"/>
    <col min="269" max="269" width="0" hidden="1" customWidth="1"/>
    <col min="513" max="513" width="0.875" customWidth="1"/>
    <col min="515" max="515" width="3.875" customWidth="1"/>
    <col min="516" max="516" width="13.75" customWidth="1"/>
    <col min="517" max="517" width="5.25" customWidth="1"/>
    <col min="518" max="518" width="13" customWidth="1"/>
    <col min="519" max="519" width="11.625" customWidth="1"/>
    <col min="520" max="520" width="10.625" customWidth="1"/>
    <col min="522" max="522" width="10.625" customWidth="1"/>
    <col min="523" max="523" width="0.875" customWidth="1"/>
    <col min="525" max="525" width="0" hidden="1" customWidth="1"/>
    <col min="769" max="769" width="0.875" customWidth="1"/>
    <col min="771" max="771" width="3.875" customWidth="1"/>
    <col min="772" max="772" width="13.75" customWidth="1"/>
    <col min="773" max="773" width="5.25" customWidth="1"/>
    <col min="774" max="774" width="13" customWidth="1"/>
    <col min="775" max="775" width="11.625" customWidth="1"/>
    <col min="776" max="776" width="10.625" customWidth="1"/>
    <col min="778" max="778" width="10.625" customWidth="1"/>
    <col min="779" max="779" width="0.875" customWidth="1"/>
    <col min="781" max="781" width="0" hidden="1" customWidth="1"/>
    <col min="1025" max="1025" width="0.875" customWidth="1"/>
    <col min="1027" max="1027" width="3.875" customWidth="1"/>
    <col min="1028" max="1028" width="13.75" customWidth="1"/>
    <col min="1029" max="1029" width="5.25" customWidth="1"/>
    <col min="1030" max="1030" width="13" customWidth="1"/>
    <col min="1031" max="1031" width="11.625" customWidth="1"/>
    <col min="1032" max="1032" width="10.625" customWidth="1"/>
    <col min="1034" max="1034" width="10.625" customWidth="1"/>
    <col min="1035" max="1035" width="0.875" customWidth="1"/>
    <col min="1037" max="1037" width="0" hidden="1" customWidth="1"/>
    <col min="1281" max="1281" width="0.875" customWidth="1"/>
    <col min="1283" max="1283" width="3.875" customWidth="1"/>
    <col min="1284" max="1284" width="13.75" customWidth="1"/>
    <col min="1285" max="1285" width="5.25" customWidth="1"/>
    <col min="1286" max="1286" width="13" customWidth="1"/>
    <col min="1287" max="1287" width="11.625" customWidth="1"/>
    <col min="1288" max="1288" width="10.625" customWidth="1"/>
    <col min="1290" max="1290" width="10.625" customWidth="1"/>
    <col min="1291" max="1291" width="0.875" customWidth="1"/>
    <col min="1293" max="1293" width="0" hidden="1" customWidth="1"/>
    <col min="1537" max="1537" width="0.875" customWidth="1"/>
    <col min="1539" max="1539" width="3.875" customWidth="1"/>
    <col min="1540" max="1540" width="13.75" customWidth="1"/>
    <col min="1541" max="1541" width="5.25" customWidth="1"/>
    <col min="1542" max="1542" width="13" customWidth="1"/>
    <col min="1543" max="1543" width="11.625" customWidth="1"/>
    <col min="1544" max="1544" width="10.625" customWidth="1"/>
    <col min="1546" max="1546" width="10.625" customWidth="1"/>
    <col min="1547" max="1547" width="0.875" customWidth="1"/>
    <col min="1549" max="1549" width="0" hidden="1" customWidth="1"/>
    <col min="1793" max="1793" width="0.875" customWidth="1"/>
    <col min="1795" max="1795" width="3.875" customWidth="1"/>
    <col min="1796" max="1796" width="13.75" customWidth="1"/>
    <col min="1797" max="1797" width="5.25" customWidth="1"/>
    <col min="1798" max="1798" width="13" customWidth="1"/>
    <col min="1799" max="1799" width="11.625" customWidth="1"/>
    <col min="1800" max="1800" width="10.625" customWidth="1"/>
    <col min="1802" max="1802" width="10.625" customWidth="1"/>
    <col min="1803" max="1803" width="0.875" customWidth="1"/>
    <col min="1805" max="1805" width="0" hidden="1" customWidth="1"/>
    <col min="2049" max="2049" width="0.875" customWidth="1"/>
    <col min="2051" max="2051" width="3.875" customWidth="1"/>
    <col min="2052" max="2052" width="13.75" customWidth="1"/>
    <col min="2053" max="2053" width="5.25" customWidth="1"/>
    <col min="2054" max="2054" width="13" customWidth="1"/>
    <col min="2055" max="2055" width="11.625" customWidth="1"/>
    <col min="2056" max="2056" width="10.625" customWidth="1"/>
    <col min="2058" max="2058" width="10.625" customWidth="1"/>
    <col min="2059" max="2059" width="0.875" customWidth="1"/>
    <col min="2061" max="2061" width="0" hidden="1" customWidth="1"/>
    <col min="2305" max="2305" width="0.875" customWidth="1"/>
    <col min="2307" max="2307" width="3.875" customWidth="1"/>
    <col min="2308" max="2308" width="13.75" customWidth="1"/>
    <col min="2309" max="2309" width="5.25" customWidth="1"/>
    <col min="2310" max="2310" width="13" customWidth="1"/>
    <col min="2311" max="2311" width="11.625" customWidth="1"/>
    <col min="2312" max="2312" width="10.625" customWidth="1"/>
    <col min="2314" max="2314" width="10.625" customWidth="1"/>
    <col min="2315" max="2315" width="0.875" customWidth="1"/>
    <col min="2317" max="2317" width="0" hidden="1" customWidth="1"/>
    <col min="2561" max="2561" width="0.875" customWidth="1"/>
    <col min="2563" max="2563" width="3.875" customWidth="1"/>
    <col min="2564" max="2564" width="13.75" customWidth="1"/>
    <col min="2565" max="2565" width="5.25" customWidth="1"/>
    <col min="2566" max="2566" width="13" customWidth="1"/>
    <col min="2567" max="2567" width="11.625" customWidth="1"/>
    <col min="2568" max="2568" width="10.625" customWidth="1"/>
    <col min="2570" max="2570" width="10.625" customWidth="1"/>
    <col min="2571" max="2571" width="0.875" customWidth="1"/>
    <col min="2573" max="2573" width="0" hidden="1" customWidth="1"/>
    <col min="2817" max="2817" width="0.875" customWidth="1"/>
    <col min="2819" max="2819" width="3.875" customWidth="1"/>
    <col min="2820" max="2820" width="13.75" customWidth="1"/>
    <col min="2821" max="2821" width="5.25" customWidth="1"/>
    <col min="2822" max="2822" width="13" customWidth="1"/>
    <col min="2823" max="2823" width="11.625" customWidth="1"/>
    <col min="2824" max="2824" width="10.625" customWidth="1"/>
    <col min="2826" max="2826" width="10.625" customWidth="1"/>
    <col min="2827" max="2827" width="0.875" customWidth="1"/>
    <col min="2829" max="2829" width="0" hidden="1" customWidth="1"/>
    <col min="3073" max="3073" width="0.875" customWidth="1"/>
    <col min="3075" max="3075" width="3.875" customWidth="1"/>
    <col min="3076" max="3076" width="13.75" customWidth="1"/>
    <col min="3077" max="3077" width="5.25" customWidth="1"/>
    <col min="3078" max="3078" width="13" customWidth="1"/>
    <col min="3079" max="3079" width="11.625" customWidth="1"/>
    <col min="3080" max="3080" width="10.625" customWidth="1"/>
    <col min="3082" max="3082" width="10.625" customWidth="1"/>
    <col min="3083" max="3083" width="0.875" customWidth="1"/>
    <col min="3085" max="3085" width="0" hidden="1" customWidth="1"/>
    <col min="3329" max="3329" width="0.875" customWidth="1"/>
    <col min="3331" max="3331" width="3.875" customWidth="1"/>
    <col min="3332" max="3332" width="13.75" customWidth="1"/>
    <col min="3333" max="3333" width="5.25" customWidth="1"/>
    <col min="3334" max="3334" width="13" customWidth="1"/>
    <col min="3335" max="3335" width="11.625" customWidth="1"/>
    <col min="3336" max="3336" width="10.625" customWidth="1"/>
    <col min="3338" max="3338" width="10.625" customWidth="1"/>
    <col min="3339" max="3339" width="0.875" customWidth="1"/>
    <col min="3341" max="3341" width="0" hidden="1" customWidth="1"/>
    <col min="3585" max="3585" width="0.875" customWidth="1"/>
    <col min="3587" max="3587" width="3.875" customWidth="1"/>
    <col min="3588" max="3588" width="13.75" customWidth="1"/>
    <col min="3589" max="3589" width="5.25" customWidth="1"/>
    <col min="3590" max="3590" width="13" customWidth="1"/>
    <col min="3591" max="3591" width="11.625" customWidth="1"/>
    <col min="3592" max="3592" width="10.625" customWidth="1"/>
    <col min="3594" max="3594" width="10.625" customWidth="1"/>
    <col min="3595" max="3595" width="0.875" customWidth="1"/>
    <col min="3597" max="3597" width="0" hidden="1" customWidth="1"/>
    <col min="3841" max="3841" width="0.875" customWidth="1"/>
    <col min="3843" max="3843" width="3.875" customWidth="1"/>
    <col min="3844" max="3844" width="13.75" customWidth="1"/>
    <col min="3845" max="3845" width="5.25" customWidth="1"/>
    <col min="3846" max="3846" width="13" customWidth="1"/>
    <col min="3847" max="3847" width="11.625" customWidth="1"/>
    <col min="3848" max="3848" width="10.625" customWidth="1"/>
    <col min="3850" max="3850" width="10.625" customWidth="1"/>
    <col min="3851" max="3851" width="0.875" customWidth="1"/>
    <col min="3853" max="3853" width="0" hidden="1" customWidth="1"/>
    <col min="4097" max="4097" width="0.875" customWidth="1"/>
    <col min="4099" max="4099" width="3.875" customWidth="1"/>
    <col min="4100" max="4100" width="13.75" customWidth="1"/>
    <col min="4101" max="4101" width="5.25" customWidth="1"/>
    <col min="4102" max="4102" width="13" customWidth="1"/>
    <col min="4103" max="4103" width="11.625" customWidth="1"/>
    <col min="4104" max="4104" width="10.625" customWidth="1"/>
    <col min="4106" max="4106" width="10.625" customWidth="1"/>
    <col min="4107" max="4107" width="0.875" customWidth="1"/>
    <col min="4109" max="4109" width="0" hidden="1" customWidth="1"/>
    <col min="4353" max="4353" width="0.875" customWidth="1"/>
    <col min="4355" max="4355" width="3.875" customWidth="1"/>
    <col min="4356" max="4356" width="13.75" customWidth="1"/>
    <col min="4357" max="4357" width="5.25" customWidth="1"/>
    <col min="4358" max="4358" width="13" customWidth="1"/>
    <col min="4359" max="4359" width="11.625" customWidth="1"/>
    <col min="4360" max="4360" width="10.625" customWidth="1"/>
    <col min="4362" max="4362" width="10.625" customWidth="1"/>
    <col min="4363" max="4363" width="0.875" customWidth="1"/>
    <col min="4365" max="4365" width="0" hidden="1" customWidth="1"/>
    <col min="4609" max="4609" width="0.875" customWidth="1"/>
    <col min="4611" max="4611" width="3.875" customWidth="1"/>
    <col min="4612" max="4612" width="13.75" customWidth="1"/>
    <col min="4613" max="4613" width="5.25" customWidth="1"/>
    <col min="4614" max="4614" width="13" customWidth="1"/>
    <col min="4615" max="4615" width="11.625" customWidth="1"/>
    <col min="4616" max="4616" width="10.625" customWidth="1"/>
    <col min="4618" max="4618" width="10.625" customWidth="1"/>
    <col min="4619" max="4619" width="0.875" customWidth="1"/>
    <col min="4621" max="4621" width="0" hidden="1" customWidth="1"/>
    <col min="4865" max="4865" width="0.875" customWidth="1"/>
    <col min="4867" max="4867" width="3.875" customWidth="1"/>
    <col min="4868" max="4868" width="13.75" customWidth="1"/>
    <col min="4869" max="4869" width="5.25" customWidth="1"/>
    <col min="4870" max="4870" width="13" customWidth="1"/>
    <col min="4871" max="4871" width="11.625" customWidth="1"/>
    <col min="4872" max="4872" width="10.625" customWidth="1"/>
    <col min="4874" max="4874" width="10.625" customWidth="1"/>
    <col min="4875" max="4875" width="0.875" customWidth="1"/>
    <col min="4877" max="4877" width="0" hidden="1" customWidth="1"/>
    <col min="5121" max="5121" width="0.875" customWidth="1"/>
    <col min="5123" max="5123" width="3.875" customWidth="1"/>
    <col min="5124" max="5124" width="13.75" customWidth="1"/>
    <col min="5125" max="5125" width="5.25" customWidth="1"/>
    <col min="5126" max="5126" width="13" customWidth="1"/>
    <col min="5127" max="5127" width="11.625" customWidth="1"/>
    <col min="5128" max="5128" width="10.625" customWidth="1"/>
    <col min="5130" max="5130" width="10.625" customWidth="1"/>
    <col min="5131" max="5131" width="0.875" customWidth="1"/>
    <col min="5133" max="5133" width="0" hidden="1" customWidth="1"/>
    <col min="5377" max="5377" width="0.875" customWidth="1"/>
    <col min="5379" max="5379" width="3.875" customWidth="1"/>
    <col min="5380" max="5380" width="13.75" customWidth="1"/>
    <col min="5381" max="5381" width="5.25" customWidth="1"/>
    <col min="5382" max="5382" width="13" customWidth="1"/>
    <col min="5383" max="5383" width="11.625" customWidth="1"/>
    <col min="5384" max="5384" width="10.625" customWidth="1"/>
    <col min="5386" max="5386" width="10.625" customWidth="1"/>
    <col min="5387" max="5387" width="0.875" customWidth="1"/>
    <col min="5389" max="5389" width="0" hidden="1" customWidth="1"/>
    <col min="5633" max="5633" width="0.875" customWidth="1"/>
    <col min="5635" max="5635" width="3.875" customWidth="1"/>
    <col min="5636" max="5636" width="13.75" customWidth="1"/>
    <col min="5637" max="5637" width="5.25" customWidth="1"/>
    <col min="5638" max="5638" width="13" customWidth="1"/>
    <col min="5639" max="5639" width="11.625" customWidth="1"/>
    <col min="5640" max="5640" width="10.625" customWidth="1"/>
    <col min="5642" max="5642" width="10.625" customWidth="1"/>
    <col min="5643" max="5643" width="0.875" customWidth="1"/>
    <col min="5645" max="5645" width="0" hidden="1" customWidth="1"/>
    <col min="5889" max="5889" width="0.875" customWidth="1"/>
    <col min="5891" max="5891" width="3.875" customWidth="1"/>
    <col min="5892" max="5892" width="13.75" customWidth="1"/>
    <col min="5893" max="5893" width="5.25" customWidth="1"/>
    <col min="5894" max="5894" width="13" customWidth="1"/>
    <col min="5895" max="5895" width="11.625" customWidth="1"/>
    <col min="5896" max="5896" width="10.625" customWidth="1"/>
    <col min="5898" max="5898" width="10.625" customWidth="1"/>
    <col min="5899" max="5899" width="0.875" customWidth="1"/>
    <col min="5901" max="5901" width="0" hidden="1" customWidth="1"/>
    <col min="6145" max="6145" width="0.875" customWidth="1"/>
    <col min="6147" max="6147" width="3.875" customWidth="1"/>
    <col min="6148" max="6148" width="13.75" customWidth="1"/>
    <col min="6149" max="6149" width="5.25" customWidth="1"/>
    <col min="6150" max="6150" width="13" customWidth="1"/>
    <col min="6151" max="6151" width="11.625" customWidth="1"/>
    <col min="6152" max="6152" width="10.625" customWidth="1"/>
    <col min="6154" max="6154" width="10.625" customWidth="1"/>
    <col min="6155" max="6155" width="0.875" customWidth="1"/>
    <col min="6157" max="6157" width="0" hidden="1" customWidth="1"/>
    <col min="6401" max="6401" width="0.875" customWidth="1"/>
    <col min="6403" max="6403" width="3.875" customWidth="1"/>
    <col min="6404" max="6404" width="13.75" customWidth="1"/>
    <col min="6405" max="6405" width="5.25" customWidth="1"/>
    <col min="6406" max="6406" width="13" customWidth="1"/>
    <col min="6407" max="6407" width="11.625" customWidth="1"/>
    <col min="6408" max="6408" width="10.625" customWidth="1"/>
    <col min="6410" max="6410" width="10.625" customWidth="1"/>
    <col min="6411" max="6411" width="0.875" customWidth="1"/>
    <col min="6413" max="6413" width="0" hidden="1" customWidth="1"/>
    <col min="6657" max="6657" width="0.875" customWidth="1"/>
    <col min="6659" max="6659" width="3.875" customWidth="1"/>
    <col min="6660" max="6660" width="13.75" customWidth="1"/>
    <col min="6661" max="6661" width="5.25" customWidth="1"/>
    <col min="6662" max="6662" width="13" customWidth="1"/>
    <col min="6663" max="6663" width="11.625" customWidth="1"/>
    <col min="6664" max="6664" width="10.625" customWidth="1"/>
    <col min="6666" max="6666" width="10.625" customWidth="1"/>
    <col min="6667" max="6667" width="0.875" customWidth="1"/>
    <col min="6669" max="6669" width="0" hidden="1" customWidth="1"/>
    <col min="6913" max="6913" width="0.875" customWidth="1"/>
    <col min="6915" max="6915" width="3.875" customWidth="1"/>
    <col min="6916" max="6916" width="13.75" customWidth="1"/>
    <col min="6917" max="6917" width="5.25" customWidth="1"/>
    <col min="6918" max="6918" width="13" customWidth="1"/>
    <col min="6919" max="6919" width="11.625" customWidth="1"/>
    <col min="6920" max="6920" width="10.625" customWidth="1"/>
    <col min="6922" max="6922" width="10.625" customWidth="1"/>
    <col min="6923" max="6923" width="0.875" customWidth="1"/>
    <col min="6925" max="6925" width="0" hidden="1" customWidth="1"/>
    <col min="7169" max="7169" width="0.875" customWidth="1"/>
    <col min="7171" max="7171" width="3.875" customWidth="1"/>
    <col min="7172" max="7172" width="13.75" customWidth="1"/>
    <col min="7173" max="7173" width="5.25" customWidth="1"/>
    <col min="7174" max="7174" width="13" customWidth="1"/>
    <col min="7175" max="7175" width="11.625" customWidth="1"/>
    <col min="7176" max="7176" width="10.625" customWidth="1"/>
    <col min="7178" max="7178" width="10.625" customWidth="1"/>
    <col min="7179" max="7179" width="0.875" customWidth="1"/>
    <col min="7181" max="7181" width="0" hidden="1" customWidth="1"/>
    <col min="7425" max="7425" width="0.875" customWidth="1"/>
    <col min="7427" max="7427" width="3.875" customWidth="1"/>
    <col min="7428" max="7428" width="13.75" customWidth="1"/>
    <col min="7429" max="7429" width="5.25" customWidth="1"/>
    <col min="7430" max="7430" width="13" customWidth="1"/>
    <col min="7431" max="7431" width="11.625" customWidth="1"/>
    <col min="7432" max="7432" width="10.625" customWidth="1"/>
    <col min="7434" max="7434" width="10.625" customWidth="1"/>
    <col min="7435" max="7435" width="0.875" customWidth="1"/>
    <col min="7437" max="7437" width="0" hidden="1" customWidth="1"/>
    <col min="7681" max="7681" width="0.875" customWidth="1"/>
    <col min="7683" max="7683" width="3.875" customWidth="1"/>
    <col min="7684" max="7684" width="13.75" customWidth="1"/>
    <col min="7685" max="7685" width="5.25" customWidth="1"/>
    <col min="7686" max="7686" width="13" customWidth="1"/>
    <col min="7687" max="7687" width="11.625" customWidth="1"/>
    <col min="7688" max="7688" width="10.625" customWidth="1"/>
    <col min="7690" max="7690" width="10.625" customWidth="1"/>
    <col min="7691" max="7691" width="0.875" customWidth="1"/>
    <col min="7693" max="7693" width="0" hidden="1" customWidth="1"/>
    <col min="7937" max="7937" width="0.875" customWidth="1"/>
    <col min="7939" max="7939" width="3.875" customWidth="1"/>
    <col min="7940" max="7940" width="13.75" customWidth="1"/>
    <col min="7941" max="7941" width="5.25" customWidth="1"/>
    <col min="7942" max="7942" width="13" customWidth="1"/>
    <col min="7943" max="7943" width="11.625" customWidth="1"/>
    <col min="7944" max="7944" width="10.625" customWidth="1"/>
    <col min="7946" max="7946" width="10.625" customWidth="1"/>
    <col min="7947" max="7947" width="0.875" customWidth="1"/>
    <col min="7949" max="7949" width="0" hidden="1" customWidth="1"/>
    <col min="8193" max="8193" width="0.875" customWidth="1"/>
    <col min="8195" max="8195" width="3.875" customWidth="1"/>
    <col min="8196" max="8196" width="13.75" customWidth="1"/>
    <col min="8197" max="8197" width="5.25" customWidth="1"/>
    <col min="8198" max="8198" width="13" customWidth="1"/>
    <col min="8199" max="8199" width="11.625" customWidth="1"/>
    <col min="8200" max="8200" width="10.625" customWidth="1"/>
    <col min="8202" max="8202" width="10.625" customWidth="1"/>
    <col min="8203" max="8203" width="0.875" customWidth="1"/>
    <col min="8205" max="8205" width="0" hidden="1" customWidth="1"/>
    <col min="8449" max="8449" width="0.875" customWidth="1"/>
    <col min="8451" max="8451" width="3.875" customWidth="1"/>
    <col min="8452" max="8452" width="13.75" customWidth="1"/>
    <col min="8453" max="8453" width="5.25" customWidth="1"/>
    <col min="8454" max="8454" width="13" customWidth="1"/>
    <col min="8455" max="8455" width="11.625" customWidth="1"/>
    <col min="8456" max="8456" width="10.625" customWidth="1"/>
    <col min="8458" max="8458" width="10.625" customWidth="1"/>
    <col min="8459" max="8459" width="0.875" customWidth="1"/>
    <col min="8461" max="8461" width="0" hidden="1" customWidth="1"/>
    <col min="8705" max="8705" width="0.875" customWidth="1"/>
    <col min="8707" max="8707" width="3.875" customWidth="1"/>
    <col min="8708" max="8708" width="13.75" customWidth="1"/>
    <col min="8709" max="8709" width="5.25" customWidth="1"/>
    <col min="8710" max="8710" width="13" customWidth="1"/>
    <col min="8711" max="8711" width="11.625" customWidth="1"/>
    <col min="8712" max="8712" width="10.625" customWidth="1"/>
    <col min="8714" max="8714" width="10.625" customWidth="1"/>
    <col min="8715" max="8715" width="0.875" customWidth="1"/>
    <col min="8717" max="8717" width="0" hidden="1" customWidth="1"/>
    <col min="8961" max="8961" width="0.875" customWidth="1"/>
    <col min="8963" max="8963" width="3.875" customWidth="1"/>
    <col min="8964" max="8964" width="13.75" customWidth="1"/>
    <col min="8965" max="8965" width="5.25" customWidth="1"/>
    <col min="8966" max="8966" width="13" customWidth="1"/>
    <col min="8967" max="8967" width="11.625" customWidth="1"/>
    <col min="8968" max="8968" width="10.625" customWidth="1"/>
    <col min="8970" max="8970" width="10.625" customWidth="1"/>
    <col min="8971" max="8971" width="0.875" customWidth="1"/>
    <col min="8973" max="8973" width="0" hidden="1" customWidth="1"/>
    <col min="9217" max="9217" width="0.875" customWidth="1"/>
    <col min="9219" max="9219" width="3.875" customWidth="1"/>
    <col min="9220" max="9220" width="13.75" customWidth="1"/>
    <col min="9221" max="9221" width="5.25" customWidth="1"/>
    <col min="9222" max="9222" width="13" customWidth="1"/>
    <col min="9223" max="9223" width="11.625" customWidth="1"/>
    <col min="9224" max="9224" width="10.625" customWidth="1"/>
    <col min="9226" max="9226" width="10.625" customWidth="1"/>
    <col min="9227" max="9227" width="0.875" customWidth="1"/>
    <col min="9229" max="9229" width="0" hidden="1" customWidth="1"/>
    <col min="9473" max="9473" width="0.875" customWidth="1"/>
    <col min="9475" max="9475" width="3.875" customWidth="1"/>
    <col min="9476" max="9476" width="13.75" customWidth="1"/>
    <col min="9477" max="9477" width="5.25" customWidth="1"/>
    <col min="9478" max="9478" width="13" customWidth="1"/>
    <col min="9479" max="9479" width="11.625" customWidth="1"/>
    <col min="9480" max="9480" width="10.625" customWidth="1"/>
    <col min="9482" max="9482" width="10.625" customWidth="1"/>
    <col min="9483" max="9483" width="0.875" customWidth="1"/>
    <col min="9485" max="9485" width="0" hidden="1" customWidth="1"/>
    <col min="9729" max="9729" width="0.875" customWidth="1"/>
    <col min="9731" max="9731" width="3.875" customWidth="1"/>
    <col min="9732" max="9732" width="13.75" customWidth="1"/>
    <col min="9733" max="9733" width="5.25" customWidth="1"/>
    <col min="9734" max="9734" width="13" customWidth="1"/>
    <col min="9735" max="9735" width="11.625" customWidth="1"/>
    <col min="9736" max="9736" width="10.625" customWidth="1"/>
    <col min="9738" max="9738" width="10.625" customWidth="1"/>
    <col min="9739" max="9739" width="0.875" customWidth="1"/>
    <col min="9741" max="9741" width="0" hidden="1" customWidth="1"/>
    <col min="9985" max="9985" width="0.875" customWidth="1"/>
    <col min="9987" max="9987" width="3.875" customWidth="1"/>
    <col min="9988" max="9988" width="13.75" customWidth="1"/>
    <col min="9989" max="9989" width="5.25" customWidth="1"/>
    <col min="9990" max="9990" width="13" customWidth="1"/>
    <col min="9991" max="9991" width="11.625" customWidth="1"/>
    <col min="9992" max="9992" width="10.625" customWidth="1"/>
    <col min="9994" max="9994" width="10.625" customWidth="1"/>
    <col min="9995" max="9995" width="0.875" customWidth="1"/>
    <col min="9997" max="9997" width="0" hidden="1" customWidth="1"/>
    <col min="10241" max="10241" width="0.875" customWidth="1"/>
    <col min="10243" max="10243" width="3.875" customWidth="1"/>
    <col min="10244" max="10244" width="13.75" customWidth="1"/>
    <col min="10245" max="10245" width="5.25" customWidth="1"/>
    <col min="10246" max="10246" width="13" customWidth="1"/>
    <col min="10247" max="10247" width="11.625" customWidth="1"/>
    <col min="10248" max="10248" width="10.625" customWidth="1"/>
    <col min="10250" max="10250" width="10.625" customWidth="1"/>
    <col min="10251" max="10251" width="0.875" customWidth="1"/>
    <col min="10253" max="10253" width="0" hidden="1" customWidth="1"/>
    <col min="10497" max="10497" width="0.875" customWidth="1"/>
    <col min="10499" max="10499" width="3.875" customWidth="1"/>
    <col min="10500" max="10500" width="13.75" customWidth="1"/>
    <col min="10501" max="10501" width="5.25" customWidth="1"/>
    <col min="10502" max="10502" width="13" customWidth="1"/>
    <col min="10503" max="10503" width="11.625" customWidth="1"/>
    <col min="10504" max="10504" width="10.625" customWidth="1"/>
    <col min="10506" max="10506" width="10.625" customWidth="1"/>
    <col min="10507" max="10507" width="0.875" customWidth="1"/>
    <col min="10509" max="10509" width="0" hidden="1" customWidth="1"/>
    <col min="10753" max="10753" width="0.875" customWidth="1"/>
    <col min="10755" max="10755" width="3.875" customWidth="1"/>
    <col min="10756" max="10756" width="13.75" customWidth="1"/>
    <col min="10757" max="10757" width="5.25" customWidth="1"/>
    <col min="10758" max="10758" width="13" customWidth="1"/>
    <col min="10759" max="10759" width="11.625" customWidth="1"/>
    <col min="10760" max="10760" width="10.625" customWidth="1"/>
    <col min="10762" max="10762" width="10.625" customWidth="1"/>
    <col min="10763" max="10763" width="0.875" customWidth="1"/>
    <col min="10765" max="10765" width="0" hidden="1" customWidth="1"/>
    <col min="11009" max="11009" width="0.875" customWidth="1"/>
    <col min="11011" max="11011" width="3.875" customWidth="1"/>
    <col min="11012" max="11012" width="13.75" customWidth="1"/>
    <col min="11013" max="11013" width="5.25" customWidth="1"/>
    <col min="11014" max="11014" width="13" customWidth="1"/>
    <col min="11015" max="11015" width="11.625" customWidth="1"/>
    <col min="11016" max="11016" width="10.625" customWidth="1"/>
    <col min="11018" max="11018" width="10.625" customWidth="1"/>
    <col min="11019" max="11019" width="0.875" customWidth="1"/>
    <col min="11021" max="11021" width="0" hidden="1" customWidth="1"/>
    <col min="11265" max="11265" width="0.875" customWidth="1"/>
    <col min="11267" max="11267" width="3.875" customWidth="1"/>
    <col min="11268" max="11268" width="13.75" customWidth="1"/>
    <col min="11269" max="11269" width="5.25" customWidth="1"/>
    <col min="11270" max="11270" width="13" customWidth="1"/>
    <col min="11271" max="11271" width="11.625" customWidth="1"/>
    <col min="11272" max="11272" width="10.625" customWidth="1"/>
    <col min="11274" max="11274" width="10.625" customWidth="1"/>
    <col min="11275" max="11275" width="0.875" customWidth="1"/>
    <col min="11277" max="11277" width="0" hidden="1" customWidth="1"/>
    <col min="11521" max="11521" width="0.875" customWidth="1"/>
    <col min="11523" max="11523" width="3.875" customWidth="1"/>
    <col min="11524" max="11524" width="13.75" customWidth="1"/>
    <col min="11525" max="11525" width="5.25" customWidth="1"/>
    <col min="11526" max="11526" width="13" customWidth="1"/>
    <col min="11527" max="11527" width="11.625" customWidth="1"/>
    <col min="11528" max="11528" width="10.625" customWidth="1"/>
    <col min="11530" max="11530" width="10.625" customWidth="1"/>
    <col min="11531" max="11531" width="0.875" customWidth="1"/>
    <col min="11533" max="11533" width="0" hidden="1" customWidth="1"/>
    <col min="11777" max="11777" width="0.875" customWidth="1"/>
    <col min="11779" max="11779" width="3.875" customWidth="1"/>
    <col min="11780" max="11780" width="13.75" customWidth="1"/>
    <col min="11781" max="11781" width="5.25" customWidth="1"/>
    <col min="11782" max="11782" width="13" customWidth="1"/>
    <col min="11783" max="11783" width="11.625" customWidth="1"/>
    <col min="11784" max="11784" width="10.625" customWidth="1"/>
    <col min="11786" max="11786" width="10.625" customWidth="1"/>
    <col min="11787" max="11787" width="0.875" customWidth="1"/>
    <col min="11789" max="11789" width="0" hidden="1" customWidth="1"/>
    <col min="12033" max="12033" width="0.875" customWidth="1"/>
    <col min="12035" max="12035" width="3.875" customWidth="1"/>
    <col min="12036" max="12036" width="13.75" customWidth="1"/>
    <col min="12037" max="12037" width="5.25" customWidth="1"/>
    <col min="12038" max="12038" width="13" customWidth="1"/>
    <col min="12039" max="12039" width="11.625" customWidth="1"/>
    <col min="12040" max="12040" width="10.625" customWidth="1"/>
    <col min="12042" max="12042" width="10.625" customWidth="1"/>
    <col min="12043" max="12043" width="0.875" customWidth="1"/>
    <col min="12045" max="12045" width="0" hidden="1" customWidth="1"/>
    <col min="12289" max="12289" width="0.875" customWidth="1"/>
    <col min="12291" max="12291" width="3.875" customWidth="1"/>
    <col min="12292" max="12292" width="13.75" customWidth="1"/>
    <col min="12293" max="12293" width="5.25" customWidth="1"/>
    <col min="12294" max="12294" width="13" customWidth="1"/>
    <col min="12295" max="12295" width="11.625" customWidth="1"/>
    <col min="12296" max="12296" width="10.625" customWidth="1"/>
    <col min="12298" max="12298" width="10.625" customWidth="1"/>
    <col min="12299" max="12299" width="0.875" customWidth="1"/>
    <col min="12301" max="12301" width="0" hidden="1" customWidth="1"/>
    <col min="12545" max="12545" width="0.875" customWidth="1"/>
    <col min="12547" max="12547" width="3.875" customWidth="1"/>
    <col min="12548" max="12548" width="13.75" customWidth="1"/>
    <col min="12549" max="12549" width="5.25" customWidth="1"/>
    <col min="12550" max="12550" width="13" customWidth="1"/>
    <col min="12551" max="12551" width="11.625" customWidth="1"/>
    <col min="12552" max="12552" width="10.625" customWidth="1"/>
    <col min="12554" max="12554" width="10.625" customWidth="1"/>
    <col min="12555" max="12555" width="0.875" customWidth="1"/>
    <col min="12557" max="12557" width="0" hidden="1" customWidth="1"/>
    <col min="12801" max="12801" width="0.875" customWidth="1"/>
    <col min="12803" max="12803" width="3.875" customWidth="1"/>
    <col min="12804" max="12804" width="13.75" customWidth="1"/>
    <col min="12805" max="12805" width="5.25" customWidth="1"/>
    <col min="12806" max="12806" width="13" customWidth="1"/>
    <col min="12807" max="12807" width="11.625" customWidth="1"/>
    <col min="12808" max="12808" width="10.625" customWidth="1"/>
    <col min="12810" max="12810" width="10.625" customWidth="1"/>
    <col min="12811" max="12811" width="0.875" customWidth="1"/>
    <col min="12813" max="12813" width="0" hidden="1" customWidth="1"/>
    <col min="13057" max="13057" width="0.875" customWidth="1"/>
    <col min="13059" max="13059" width="3.875" customWidth="1"/>
    <col min="13060" max="13060" width="13.75" customWidth="1"/>
    <col min="13061" max="13061" width="5.25" customWidth="1"/>
    <col min="13062" max="13062" width="13" customWidth="1"/>
    <col min="13063" max="13063" width="11.625" customWidth="1"/>
    <col min="13064" max="13064" width="10.625" customWidth="1"/>
    <col min="13066" max="13066" width="10.625" customWidth="1"/>
    <col min="13067" max="13067" width="0.875" customWidth="1"/>
    <col min="13069" max="13069" width="0" hidden="1" customWidth="1"/>
    <col min="13313" max="13313" width="0.875" customWidth="1"/>
    <col min="13315" max="13315" width="3.875" customWidth="1"/>
    <col min="13316" max="13316" width="13.75" customWidth="1"/>
    <col min="13317" max="13317" width="5.25" customWidth="1"/>
    <col min="13318" max="13318" width="13" customWidth="1"/>
    <col min="13319" max="13319" width="11.625" customWidth="1"/>
    <col min="13320" max="13320" width="10.625" customWidth="1"/>
    <col min="13322" max="13322" width="10.625" customWidth="1"/>
    <col min="13323" max="13323" width="0.875" customWidth="1"/>
    <col min="13325" max="13325" width="0" hidden="1" customWidth="1"/>
    <col min="13569" max="13569" width="0.875" customWidth="1"/>
    <col min="13571" max="13571" width="3.875" customWidth="1"/>
    <col min="13572" max="13572" width="13.75" customWidth="1"/>
    <col min="13573" max="13573" width="5.25" customWidth="1"/>
    <col min="13574" max="13574" width="13" customWidth="1"/>
    <col min="13575" max="13575" width="11.625" customWidth="1"/>
    <col min="13576" max="13576" width="10.625" customWidth="1"/>
    <col min="13578" max="13578" width="10.625" customWidth="1"/>
    <col min="13579" max="13579" width="0.875" customWidth="1"/>
    <col min="13581" max="13581" width="0" hidden="1" customWidth="1"/>
    <col min="13825" max="13825" width="0.875" customWidth="1"/>
    <col min="13827" max="13827" width="3.875" customWidth="1"/>
    <col min="13828" max="13828" width="13.75" customWidth="1"/>
    <col min="13829" max="13829" width="5.25" customWidth="1"/>
    <col min="13830" max="13830" width="13" customWidth="1"/>
    <col min="13831" max="13831" width="11.625" customWidth="1"/>
    <col min="13832" max="13832" width="10.625" customWidth="1"/>
    <col min="13834" max="13834" width="10.625" customWidth="1"/>
    <col min="13835" max="13835" width="0.875" customWidth="1"/>
    <col min="13837" max="13837" width="0" hidden="1" customWidth="1"/>
    <col min="14081" max="14081" width="0.875" customWidth="1"/>
    <col min="14083" max="14083" width="3.875" customWidth="1"/>
    <col min="14084" max="14084" width="13.75" customWidth="1"/>
    <col min="14085" max="14085" width="5.25" customWidth="1"/>
    <col min="14086" max="14086" width="13" customWidth="1"/>
    <col min="14087" max="14087" width="11.625" customWidth="1"/>
    <col min="14088" max="14088" width="10.625" customWidth="1"/>
    <col min="14090" max="14090" width="10.625" customWidth="1"/>
    <col min="14091" max="14091" width="0.875" customWidth="1"/>
    <col min="14093" max="14093" width="0" hidden="1" customWidth="1"/>
    <col min="14337" max="14337" width="0.875" customWidth="1"/>
    <col min="14339" max="14339" width="3.875" customWidth="1"/>
    <col min="14340" max="14340" width="13.75" customWidth="1"/>
    <col min="14341" max="14341" width="5.25" customWidth="1"/>
    <col min="14342" max="14342" width="13" customWidth="1"/>
    <col min="14343" max="14343" width="11.625" customWidth="1"/>
    <col min="14344" max="14344" width="10.625" customWidth="1"/>
    <col min="14346" max="14346" width="10.625" customWidth="1"/>
    <col min="14347" max="14347" width="0.875" customWidth="1"/>
    <col min="14349" max="14349" width="0" hidden="1" customWidth="1"/>
    <col min="14593" max="14593" width="0.875" customWidth="1"/>
    <col min="14595" max="14595" width="3.875" customWidth="1"/>
    <col min="14596" max="14596" width="13.75" customWidth="1"/>
    <col min="14597" max="14597" width="5.25" customWidth="1"/>
    <col min="14598" max="14598" width="13" customWidth="1"/>
    <col min="14599" max="14599" width="11.625" customWidth="1"/>
    <col min="14600" max="14600" width="10.625" customWidth="1"/>
    <col min="14602" max="14602" width="10.625" customWidth="1"/>
    <col min="14603" max="14603" width="0.875" customWidth="1"/>
    <col min="14605" max="14605" width="0" hidden="1" customWidth="1"/>
    <col min="14849" max="14849" width="0.875" customWidth="1"/>
    <col min="14851" max="14851" width="3.875" customWidth="1"/>
    <col min="14852" max="14852" width="13.75" customWidth="1"/>
    <col min="14853" max="14853" width="5.25" customWidth="1"/>
    <col min="14854" max="14854" width="13" customWidth="1"/>
    <col min="14855" max="14855" width="11.625" customWidth="1"/>
    <col min="14856" max="14856" width="10.625" customWidth="1"/>
    <col min="14858" max="14858" width="10.625" customWidth="1"/>
    <col min="14859" max="14859" width="0.875" customWidth="1"/>
    <col min="14861" max="14861" width="0" hidden="1" customWidth="1"/>
    <col min="15105" max="15105" width="0.875" customWidth="1"/>
    <col min="15107" max="15107" width="3.875" customWidth="1"/>
    <col min="15108" max="15108" width="13.75" customWidth="1"/>
    <col min="15109" max="15109" width="5.25" customWidth="1"/>
    <col min="15110" max="15110" width="13" customWidth="1"/>
    <col min="15111" max="15111" width="11.625" customWidth="1"/>
    <col min="15112" max="15112" width="10.625" customWidth="1"/>
    <col min="15114" max="15114" width="10.625" customWidth="1"/>
    <col min="15115" max="15115" width="0.875" customWidth="1"/>
    <col min="15117" max="15117" width="0" hidden="1" customWidth="1"/>
    <col min="15361" max="15361" width="0.875" customWidth="1"/>
    <col min="15363" max="15363" width="3.875" customWidth="1"/>
    <col min="15364" max="15364" width="13.75" customWidth="1"/>
    <col min="15365" max="15365" width="5.25" customWidth="1"/>
    <col min="15366" max="15366" width="13" customWidth="1"/>
    <col min="15367" max="15367" width="11.625" customWidth="1"/>
    <col min="15368" max="15368" width="10.625" customWidth="1"/>
    <col min="15370" max="15370" width="10.625" customWidth="1"/>
    <col min="15371" max="15371" width="0.875" customWidth="1"/>
    <col min="15373" max="15373" width="0" hidden="1" customWidth="1"/>
    <col min="15617" max="15617" width="0.875" customWidth="1"/>
    <col min="15619" max="15619" width="3.875" customWidth="1"/>
    <col min="15620" max="15620" width="13.75" customWidth="1"/>
    <col min="15621" max="15621" width="5.25" customWidth="1"/>
    <col min="15622" max="15622" width="13" customWidth="1"/>
    <col min="15623" max="15623" width="11.625" customWidth="1"/>
    <col min="15624" max="15624" width="10.625" customWidth="1"/>
    <col min="15626" max="15626" width="10.625" customWidth="1"/>
    <col min="15627" max="15627" width="0.875" customWidth="1"/>
    <col min="15629" max="15629" width="0" hidden="1" customWidth="1"/>
    <col min="15873" max="15873" width="0.875" customWidth="1"/>
    <col min="15875" max="15875" width="3.875" customWidth="1"/>
    <col min="15876" max="15876" width="13.75" customWidth="1"/>
    <col min="15877" max="15877" width="5.25" customWidth="1"/>
    <col min="15878" max="15878" width="13" customWidth="1"/>
    <col min="15879" max="15879" width="11.625" customWidth="1"/>
    <col min="15880" max="15880" width="10.625" customWidth="1"/>
    <col min="15882" max="15882" width="10.625" customWidth="1"/>
    <col min="15883" max="15883" width="0.875" customWidth="1"/>
    <col min="15885" max="15885" width="0" hidden="1" customWidth="1"/>
    <col min="16129" max="16129" width="0.875" customWidth="1"/>
    <col min="16131" max="16131" width="3.875" customWidth="1"/>
    <col min="16132" max="16132" width="13.75" customWidth="1"/>
    <col min="16133" max="16133" width="5.25" customWidth="1"/>
    <col min="16134" max="16134" width="13" customWidth="1"/>
    <col min="16135" max="16135" width="11.625" customWidth="1"/>
    <col min="16136" max="16136" width="10.625" customWidth="1"/>
    <col min="16138" max="16138" width="10.625" customWidth="1"/>
    <col min="16139" max="16139" width="0.875" customWidth="1"/>
    <col min="16141" max="16141" width="0" hidden="1" customWidth="1"/>
  </cols>
  <sheetData>
    <row r="1" spans="2:13">
      <c r="B1" t="s">
        <v>357</v>
      </c>
    </row>
    <row r="3" spans="2:13" ht="19.5" customHeight="1">
      <c r="B3" s="714" t="s">
        <v>358</v>
      </c>
      <c r="C3" s="295"/>
      <c r="D3" s="715"/>
      <c r="E3" s="295" t="s">
        <v>361</v>
      </c>
      <c r="F3" s="716"/>
      <c r="G3" s="295" t="s">
        <v>819</v>
      </c>
      <c r="H3" s="717" t="s">
        <v>820</v>
      </c>
      <c r="I3" s="718" t="s">
        <v>821</v>
      </c>
      <c r="J3" s="719"/>
    </row>
    <row r="4" spans="2:13" ht="19.5" customHeight="1">
      <c r="B4" s="927" t="s">
        <v>822</v>
      </c>
      <c r="C4" s="928"/>
      <c r="D4" s="928"/>
      <c r="E4" s="928"/>
      <c r="F4" s="928"/>
      <c r="G4" s="929"/>
      <c r="H4" s="720" t="s">
        <v>823</v>
      </c>
      <c r="I4" s="330" t="s">
        <v>821</v>
      </c>
      <c r="J4" s="331"/>
      <c r="M4" t="s">
        <v>363</v>
      </c>
    </row>
    <row r="5" spans="2:13" ht="19.5" customHeight="1">
      <c r="B5" s="930" t="s">
        <v>364</v>
      </c>
      <c r="C5" s="931"/>
      <c r="D5" s="721"/>
      <c r="E5" s="59" t="s">
        <v>186</v>
      </c>
      <c r="F5" s="722" t="s">
        <v>359</v>
      </c>
      <c r="G5" s="723" t="s">
        <v>360</v>
      </c>
      <c r="H5" s="720" t="s">
        <v>362</v>
      </c>
      <c r="I5" s="330" t="s">
        <v>821</v>
      </c>
      <c r="J5" s="724"/>
      <c r="M5" t="s">
        <v>365</v>
      </c>
    </row>
    <row r="6" spans="2:13" ht="19.5" customHeight="1">
      <c r="B6" s="725"/>
      <c r="C6" s="726" t="s">
        <v>824</v>
      </c>
      <c r="D6" s="726"/>
      <c r="E6" s="726"/>
      <c r="F6" s="722" t="s">
        <v>367</v>
      </c>
      <c r="G6" s="718"/>
      <c r="H6" s="718"/>
      <c r="I6" s="718"/>
      <c r="J6" s="719"/>
      <c r="M6" t="s">
        <v>368</v>
      </c>
    </row>
    <row r="7" spans="2:13" ht="19.5" customHeight="1">
      <c r="B7" s="932" t="s">
        <v>366</v>
      </c>
      <c r="C7" s="933" t="s">
        <v>825</v>
      </c>
      <c r="D7" s="913"/>
      <c r="E7" s="934"/>
      <c r="F7" s="727"/>
      <c r="G7" s="330"/>
      <c r="H7" s="330"/>
      <c r="I7" s="330"/>
      <c r="J7" s="331"/>
    </row>
    <row r="8" spans="2:13" ht="19.5" customHeight="1">
      <c r="B8" s="932"/>
      <c r="C8" s="935" t="s">
        <v>826</v>
      </c>
      <c r="D8" s="936"/>
      <c r="E8" s="937"/>
      <c r="F8" s="727"/>
      <c r="G8" s="330"/>
      <c r="H8" s="330"/>
      <c r="I8" s="330"/>
      <c r="J8" s="331"/>
    </row>
    <row r="9" spans="2:13" ht="19.5" customHeight="1">
      <c r="B9" s="325"/>
      <c r="C9" s="728" t="s">
        <v>827</v>
      </c>
      <c r="D9" s="728"/>
      <c r="E9" s="728"/>
      <c r="F9" s="727"/>
      <c r="G9" s="330"/>
      <c r="H9" s="330"/>
      <c r="I9" s="330"/>
      <c r="J9" s="331"/>
    </row>
    <row r="10" spans="2:13" ht="19.5" customHeight="1">
      <c r="B10" s="325"/>
      <c r="C10" s="396"/>
      <c r="D10" s="728" t="s">
        <v>828</v>
      </c>
      <c r="E10" s="728"/>
      <c r="F10" s="727"/>
      <c r="G10" s="330"/>
      <c r="H10" s="330"/>
      <c r="I10" s="330"/>
      <c r="J10" s="331"/>
    </row>
    <row r="11" spans="2:13" ht="19.5" customHeight="1">
      <c r="B11" s="325"/>
      <c r="C11" s="728" t="s">
        <v>829</v>
      </c>
      <c r="D11" s="396"/>
      <c r="E11" s="728" t="s">
        <v>830</v>
      </c>
      <c r="F11" s="727"/>
      <c r="G11" s="330"/>
      <c r="H11" s="330"/>
      <c r="I11" s="330"/>
      <c r="J11" s="331"/>
    </row>
    <row r="12" spans="2:13" ht="19.5" customHeight="1">
      <c r="B12" s="325"/>
      <c r="C12" s="378" t="s">
        <v>831</v>
      </c>
      <c r="D12" s="686"/>
      <c r="E12" s="686"/>
      <c r="F12" s="378" t="s">
        <v>832</v>
      </c>
      <c r="G12" s="686"/>
      <c r="H12" s="686"/>
      <c r="I12" s="686"/>
      <c r="J12" s="685"/>
    </row>
    <row r="13" spans="2:13" ht="19.5" customHeight="1">
      <c r="B13" s="325"/>
      <c r="C13" s="729" t="s">
        <v>833</v>
      </c>
      <c r="D13" s="726"/>
      <c r="E13" s="730"/>
      <c r="F13" s="731" t="s">
        <v>834</v>
      </c>
      <c r="G13" s="726"/>
      <c r="H13" s="726"/>
      <c r="I13" s="726"/>
      <c r="J13" s="732"/>
    </row>
    <row r="14" spans="2:13" ht="19.5" customHeight="1">
      <c r="B14" s="325"/>
      <c r="C14" s="729" t="s">
        <v>835</v>
      </c>
      <c r="D14" s="726"/>
      <c r="E14" s="728"/>
      <c r="F14" s="729" t="s">
        <v>836</v>
      </c>
      <c r="G14" s="726"/>
      <c r="H14" s="726"/>
      <c r="I14" s="726"/>
      <c r="J14" s="732"/>
    </row>
    <row r="15" spans="2:13" ht="19.5" customHeight="1">
      <c r="B15" s="332"/>
      <c r="C15" s="731" t="s">
        <v>837</v>
      </c>
      <c r="D15" s="726"/>
      <c r="E15" s="726"/>
      <c r="F15" s="731" t="s">
        <v>838</v>
      </c>
      <c r="G15" s="726"/>
      <c r="H15" s="726"/>
      <c r="I15" s="726"/>
      <c r="J15" s="732"/>
    </row>
    <row r="16" spans="2:13" ht="19.5" customHeight="1">
      <c r="B16" s="294" t="s">
        <v>370</v>
      </c>
      <c r="C16" s="924" t="s">
        <v>371</v>
      </c>
      <c r="D16" s="879" t="s">
        <v>372</v>
      </c>
      <c r="E16" s="923" t="s">
        <v>373</v>
      </c>
      <c r="F16" s="814"/>
      <c r="G16" s="815"/>
      <c r="H16" s="923" t="s">
        <v>374</v>
      </c>
      <c r="I16" s="814"/>
      <c r="J16" s="815"/>
    </row>
    <row r="17" spans="2:10" ht="19.5" customHeight="1">
      <c r="B17" s="319" t="s">
        <v>375</v>
      </c>
      <c r="C17" s="925"/>
      <c r="D17" s="881"/>
      <c r="E17" s="816"/>
      <c r="F17" s="817"/>
      <c r="G17" s="818"/>
      <c r="H17" s="816"/>
      <c r="I17" s="817"/>
      <c r="J17" s="818"/>
    </row>
    <row r="18" spans="2:10" ht="19.5" customHeight="1">
      <c r="B18" s="319" t="s">
        <v>376</v>
      </c>
      <c r="C18" s="925"/>
      <c r="D18" s="879" t="s">
        <v>372</v>
      </c>
      <c r="E18" s="923" t="s">
        <v>373</v>
      </c>
      <c r="F18" s="814"/>
      <c r="G18" s="815"/>
      <c r="H18" s="923" t="s">
        <v>374</v>
      </c>
      <c r="I18" s="814"/>
      <c r="J18" s="815"/>
    </row>
    <row r="19" spans="2:10" ht="19.5" customHeight="1">
      <c r="B19" s="319"/>
      <c r="C19" s="925"/>
      <c r="D19" s="881"/>
      <c r="E19" s="816"/>
      <c r="F19" s="817"/>
      <c r="G19" s="818"/>
      <c r="H19" s="816"/>
      <c r="I19" s="817"/>
      <c r="J19" s="818"/>
    </row>
    <row r="20" spans="2:10" ht="19.5" customHeight="1">
      <c r="B20" s="320" t="s">
        <v>377</v>
      </c>
      <c r="C20" s="925"/>
      <c r="D20" s="879" t="s">
        <v>372</v>
      </c>
      <c r="E20" s="923" t="s">
        <v>373</v>
      </c>
      <c r="F20" s="814"/>
      <c r="G20" s="815"/>
      <c r="H20" s="923" t="s">
        <v>374</v>
      </c>
      <c r="I20" s="814"/>
      <c r="J20" s="815"/>
    </row>
    <row r="21" spans="2:10" ht="19.5" customHeight="1">
      <c r="B21" s="320" t="s">
        <v>378</v>
      </c>
      <c r="C21" s="925"/>
      <c r="D21" s="881"/>
      <c r="E21" s="816"/>
      <c r="F21" s="817"/>
      <c r="G21" s="818"/>
      <c r="H21" s="816"/>
      <c r="I21" s="817"/>
      <c r="J21" s="818"/>
    </row>
    <row r="22" spans="2:10" ht="19.5" customHeight="1">
      <c r="B22" s="320"/>
      <c r="C22" s="925"/>
      <c r="D22" s="879" t="s">
        <v>372</v>
      </c>
      <c r="E22" s="923" t="s">
        <v>373</v>
      </c>
      <c r="F22" s="814"/>
      <c r="G22" s="815"/>
      <c r="H22" s="923" t="s">
        <v>374</v>
      </c>
      <c r="I22" s="814"/>
      <c r="J22" s="815"/>
    </row>
    <row r="23" spans="2:10" ht="19.5" customHeight="1">
      <c r="B23" s="320" t="s">
        <v>379</v>
      </c>
      <c r="C23" s="925"/>
      <c r="D23" s="881"/>
      <c r="E23" s="816"/>
      <c r="F23" s="817"/>
      <c r="G23" s="818"/>
      <c r="H23" s="816"/>
      <c r="I23" s="817"/>
      <c r="J23" s="818"/>
    </row>
    <row r="24" spans="2:10" ht="19.5" customHeight="1">
      <c r="B24" s="320" t="s">
        <v>380</v>
      </c>
      <c r="C24" s="925"/>
      <c r="D24" s="879" t="s">
        <v>372</v>
      </c>
      <c r="E24" s="923" t="s">
        <v>373</v>
      </c>
      <c r="F24" s="814"/>
      <c r="G24" s="815"/>
      <c r="H24" s="923" t="s">
        <v>374</v>
      </c>
      <c r="I24" s="814"/>
      <c r="J24" s="815"/>
    </row>
    <row r="25" spans="2:10" ht="19.5" customHeight="1">
      <c r="B25" s="321"/>
      <c r="C25" s="926"/>
      <c r="D25" s="881"/>
      <c r="E25" s="816"/>
      <c r="F25" s="817"/>
      <c r="G25" s="818"/>
      <c r="H25" s="816"/>
      <c r="I25" s="817"/>
      <c r="J25" s="818"/>
    </row>
    <row r="26" spans="2:10" ht="19.5" customHeight="1">
      <c r="B26" s="322" t="s">
        <v>381</v>
      </c>
      <c r="C26" s="35"/>
      <c r="D26" s="35"/>
      <c r="E26" s="35"/>
      <c r="F26" s="35"/>
      <c r="G26" s="35"/>
      <c r="H26" s="35"/>
      <c r="I26" s="35"/>
      <c r="J26" s="36"/>
    </row>
    <row r="27" spans="2:10">
      <c r="B27" s="37"/>
      <c r="C27" s="33"/>
      <c r="D27" s="33"/>
      <c r="E27" s="33"/>
      <c r="F27" s="33"/>
      <c r="G27" s="33"/>
      <c r="H27" s="33"/>
      <c r="I27" s="33"/>
      <c r="J27" s="41"/>
    </row>
    <row r="28" spans="2:10">
      <c r="B28" s="37"/>
      <c r="C28" s="33"/>
      <c r="D28" s="33"/>
      <c r="E28" s="33"/>
      <c r="F28" s="33"/>
      <c r="G28" s="33"/>
      <c r="H28" s="33"/>
      <c r="I28" s="33"/>
      <c r="J28" s="41"/>
    </row>
    <row r="29" spans="2:10">
      <c r="B29" s="37"/>
      <c r="C29" s="33"/>
      <c r="D29" s="33"/>
      <c r="E29" s="33"/>
      <c r="F29" s="33"/>
      <c r="G29" s="33"/>
      <c r="H29" s="33"/>
      <c r="I29" s="33"/>
      <c r="J29" s="41"/>
    </row>
    <row r="30" spans="2:10">
      <c r="B30" s="37"/>
      <c r="C30" s="33"/>
      <c r="D30" s="33"/>
      <c r="E30" s="33"/>
      <c r="F30" s="33"/>
      <c r="G30" s="33"/>
      <c r="H30" s="33"/>
      <c r="I30" s="33"/>
      <c r="J30" s="41"/>
    </row>
    <row r="31" spans="2:10">
      <c r="B31" s="37"/>
      <c r="C31" s="33"/>
      <c r="D31" s="33"/>
      <c r="E31" s="33"/>
      <c r="F31" s="33"/>
      <c r="G31" s="33"/>
      <c r="H31" s="33"/>
      <c r="I31" s="33"/>
      <c r="J31" s="41"/>
    </row>
    <row r="32" spans="2:10">
      <c r="B32" s="37"/>
      <c r="C32" s="33"/>
      <c r="D32" s="33"/>
      <c r="E32" s="33"/>
      <c r="F32" s="33"/>
      <c r="G32" s="33"/>
      <c r="H32" s="33"/>
      <c r="I32" s="33"/>
      <c r="J32" s="41"/>
    </row>
    <row r="33" spans="2:10">
      <c r="B33" s="37"/>
      <c r="C33" s="33"/>
      <c r="D33" s="33"/>
      <c r="E33" s="33"/>
      <c r="F33" s="33"/>
      <c r="G33" s="33"/>
      <c r="H33" s="33"/>
      <c r="I33" s="33"/>
      <c r="J33" s="41"/>
    </row>
    <row r="34" spans="2:10">
      <c r="B34" s="37"/>
      <c r="C34" s="33"/>
      <c r="D34" s="33"/>
      <c r="E34" s="33"/>
      <c r="F34" s="33"/>
      <c r="G34" s="33"/>
      <c r="H34" s="33"/>
      <c r="I34" s="33"/>
      <c r="J34" s="41"/>
    </row>
    <row r="35" spans="2:10">
      <c r="B35" s="37"/>
      <c r="C35" s="33"/>
      <c r="D35" s="33"/>
      <c r="E35" s="33"/>
      <c r="F35" s="33"/>
      <c r="G35" s="33"/>
      <c r="H35" s="33"/>
      <c r="I35" s="33"/>
      <c r="J35" s="41"/>
    </row>
    <row r="36" spans="2:10">
      <c r="B36" s="37"/>
      <c r="C36" s="33"/>
      <c r="D36" s="33"/>
      <c r="E36" s="33"/>
      <c r="F36" s="33"/>
      <c r="G36" s="33"/>
      <c r="H36" s="33"/>
      <c r="I36" s="33"/>
      <c r="J36" s="41"/>
    </row>
    <row r="37" spans="2:10">
      <c r="B37" s="37"/>
      <c r="C37" s="33"/>
      <c r="D37" s="33"/>
      <c r="E37" s="33"/>
      <c r="F37" s="33"/>
      <c r="G37" s="33"/>
      <c r="H37" s="33"/>
      <c r="I37" s="33"/>
      <c r="J37" s="41"/>
    </row>
    <row r="38" spans="2:10">
      <c r="B38" s="37"/>
      <c r="C38" s="33"/>
      <c r="D38" s="33"/>
      <c r="E38" s="33"/>
      <c r="F38" s="33"/>
      <c r="G38" s="33"/>
      <c r="H38" s="33"/>
      <c r="I38" s="33"/>
      <c r="J38" s="41"/>
    </row>
    <row r="39" spans="2:10">
      <c r="B39" s="37"/>
      <c r="C39" s="33"/>
      <c r="D39" s="33"/>
      <c r="E39" s="33"/>
      <c r="F39" s="33"/>
      <c r="G39" s="33"/>
      <c r="H39" s="33"/>
      <c r="I39" s="33"/>
      <c r="J39" s="41"/>
    </row>
    <row r="40" spans="2:10">
      <c r="B40" s="37"/>
      <c r="C40" s="33"/>
      <c r="D40" s="33"/>
      <c r="E40" s="33"/>
      <c r="F40" s="33"/>
      <c r="G40" s="33"/>
      <c r="H40" s="33"/>
      <c r="I40" s="33"/>
      <c r="J40" s="41"/>
    </row>
    <row r="41" spans="2:10">
      <c r="B41" s="37"/>
      <c r="C41" s="33"/>
      <c r="D41" s="33"/>
      <c r="E41" s="33"/>
      <c r="F41" s="33"/>
      <c r="G41" s="33"/>
      <c r="H41" s="33"/>
      <c r="I41" s="33"/>
      <c r="J41" s="41"/>
    </row>
    <row r="42" spans="2:10">
      <c r="B42" s="83"/>
      <c r="C42" s="84"/>
      <c r="D42" s="84"/>
      <c r="E42" s="84"/>
      <c r="F42" s="84"/>
      <c r="G42" s="84"/>
      <c r="H42" s="84"/>
      <c r="I42" s="84"/>
      <c r="J42" s="85"/>
    </row>
    <row r="43" spans="2:10" s="323" customFormat="1">
      <c r="B43" s="323" t="s">
        <v>968</v>
      </c>
    </row>
    <row r="44" spans="2:10" s="323" customFormat="1">
      <c r="B44" s="323" t="s">
        <v>382</v>
      </c>
    </row>
    <row r="45" spans="2:10" s="323" customFormat="1">
      <c r="B45" s="323" t="s">
        <v>383</v>
      </c>
    </row>
    <row r="46" spans="2:10" s="323" customFormat="1">
      <c r="B46" s="324" t="s">
        <v>746</v>
      </c>
    </row>
    <row r="47" spans="2:10" s="323" customFormat="1">
      <c r="B47" s="323" t="s">
        <v>735</v>
      </c>
    </row>
    <row r="48" spans="2:10" s="323" customFormat="1">
      <c r="B48" s="922" t="s">
        <v>989</v>
      </c>
      <c r="C48" s="922"/>
      <c r="D48" s="922"/>
      <c r="E48" s="922"/>
      <c r="F48" s="922"/>
      <c r="G48" s="922"/>
      <c r="H48" s="922"/>
      <c r="I48" s="922"/>
      <c r="J48" s="922"/>
    </row>
    <row r="49" spans="2:2" s="323" customFormat="1">
      <c r="B49" s="323" t="s">
        <v>384</v>
      </c>
    </row>
    <row r="50" spans="2:2" s="323" customFormat="1">
      <c r="B50" s="323" t="s">
        <v>990</v>
      </c>
    </row>
  </sheetData>
  <mergeCells count="27">
    <mergeCell ref="B4:G4"/>
    <mergeCell ref="B5:C5"/>
    <mergeCell ref="B7:B8"/>
    <mergeCell ref="C7:E7"/>
    <mergeCell ref="C8:E8"/>
    <mergeCell ref="F18:G19"/>
    <mergeCell ref="H18:J19"/>
    <mergeCell ref="E16:E17"/>
    <mergeCell ref="C16:C25"/>
    <mergeCell ref="D16:D17"/>
    <mergeCell ref="D20:D21"/>
    <mergeCell ref="D24:D25"/>
    <mergeCell ref="F16:G17"/>
    <mergeCell ref="H16:J17"/>
    <mergeCell ref="D18:D19"/>
    <mergeCell ref="E18:E19"/>
    <mergeCell ref="B48:J48"/>
    <mergeCell ref="F24:G25"/>
    <mergeCell ref="H24:J25"/>
    <mergeCell ref="F20:G21"/>
    <mergeCell ref="H20:J21"/>
    <mergeCell ref="D22:D23"/>
    <mergeCell ref="E22:E23"/>
    <mergeCell ref="F22:G23"/>
    <mergeCell ref="H22:J23"/>
    <mergeCell ref="E20:E21"/>
    <mergeCell ref="E24:E25"/>
  </mergeCells>
  <phoneticPr fontId="2"/>
  <dataValidations count="1">
    <dataValidation type="list" allowBlank="1" showInputMessage="1" showErrorMessage="1" sqref="WVJ98304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formula1>#REF!</formula1>
    </dataValidation>
  </dataValidations>
  <pageMargins left="0.7" right="0.7" top="0.75" bottom="0.75" header="0.3" footer="0.3"/>
  <pageSetup paperSize="9" scale="9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Normal="100" zoomScaleSheetLayoutView="100" workbookViewId="0">
      <selection activeCell="M6" sqref="M6:U9"/>
    </sheetView>
  </sheetViews>
  <sheetFormatPr defaultColWidth="8.875" defaultRowHeight="13.5"/>
  <cols>
    <col min="1" max="1" width="3.5" style="206" bestFit="1" customWidth="1"/>
    <col min="2" max="2" width="18.375" style="206" bestFit="1" customWidth="1"/>
    <col min="3" max="6" width="16.125" style="206" customWidth="1"/>
    <col min="7" max="7" width="15.5" style="206" customWidth="1"/>
    <col min="8" max="256" width="8.875" style="206"/>
    <col min="257" max="257" width="3.5" style="206" bestFit="1" customWidth="1"/>
    <col min="258" max="258" width="18.375" style="206" bestFit="1" customWidth="1"/>
    <col min="259" max="262" width="16.125" style="206" customWidth="1"/>
    <col min="263" max="263" width="15.5" style="206" customWidth="1"/>
    <col min="264" max="512" width="8.875" style="206"/>
    <col min="513" max="513" width="3.5" style="206" bestFit="1" customWidth="1"/>
    <col min="514" max="514" width="18.375" style="206" bestFit="1" customWidth="1"/>
    <col min="515" max="518" width="16.125" style="206" customWidth="1"/>
    <col min="519" max="519" width="15.5" style="206" customWidth="1"/>
    <col min="520" max="768" width="8.875" style="206"/>
    <col min="769" max="769" width="3.5" style="206" bestFit="1" customWidth="1"/>
    <col min="770" max="770" width="18.375" style="206" bestFit="1" customWidth="1"/>
    <col min="771" max="774" width="16.125" style="206" customWidth="1"/>
    <col min="775" max="775" width="15.5" style="206" customWidth="1"/>
    <col min="776" max="1024" width="8.875" style="206"/>
    <col min="1025" max="1025" width="3.5" style="206" bestFit="1" customWidth="1"/>
    <col min="1026" max="1026" width="18.375" style="206" bestFit="1" customWidth="1"/>
    <col min="1027" max="1030" width="16.125" style="206" customWidth="1"/>
    <col min="1031" max="1031" width="15.5" style="206" customWidth="1"/>
    <col min="1032" max="1280" width="8.875" style="206"/>
    <col min="1281" max="1281" width="3.5" style="206" bestFit="1" customWidth="1"/>
    <col min="1282" max="1282" width="18.375" style="206" bestFit="1" customWidth="1"/>
    <col min="1283" max="1286" width="16.125" style="206" customWidth="1"/>
    <col min="1287" max="1287" width="15.5" style="206" customWidth="1"/>
    <col min="1288" max="1536" width="8.875" style="206"/>
    <col min="1537" max="1537" width="3.5" style="206" bestFit="1" customWidth="1"/>
    <col min="1538" max="1538" width="18.375" style="206" bestFit="1" customWidth="1"/>
    <col min="1539" max="1542" width="16.125" style="206" customWidth="1"/>
    <col min="1543" max="1543" width="15.5" style="206" customWidth="1"/>
    <col min="1544" max="1792" width="8.875" style="206"/>
    <col min="1793" max="1793" width="3.5" style="206" bestFit="1" customWidth="1"/>
    <col min="1794" max="1794" width="18.375" style="206" bestFit="1" customWidth="1"/>
    <col min="1795" max="1798" width="16.125" style="206" customWidth="1"/>
    <col min="1799" max="1799" width="15.5" style="206" customWidth="1"/>
    <col min="1800" max="2048" width="8.875" style="206"/>
    <col min="2049" max="2049" width="3.5" style="206" bestFit="1" customWidth="1"/>
    <col min="2050" max="2050" width="18.375" style="206" bestFit="1" customWidth="1"/>
    <col min="2051" max="2054" width="16.125" style="206" customWidth="1"/>
    <col min="2055" max="2055" width="15.5" style="206" customWidth="1"/>
    <col min="2056" max="2304" width="8.875" style="206"/>
    <col min="2305" max="2305" width="3.5" style="206" bestFit="1" customWidth="1"/>
    <col min="2306" max="2306" width="18.375" style="206" bestFit="1" customWidth="1"/>
    <col min="2307" max="2310" width="16.125" style="206" customWidth="1"/>
    <col min="2311" max="2311" width="15.5" style="206" customWidth="1"/>
    <col min="2312" max="2560" width="8.875" style="206"/>
    <col min="2561" max="2561" width="3.5" style="206" bestFit="1" customWidth="1"/>
    <col min="2562" max="2562" width="18.375" style="206" bestFit="1" customWidth="1"/>
    <col min="2563" max="2566" width="16.125" style="206" customWidth="1"/>
    <col min="2567" max="2567" width="15.5" style="206" customWidth="1"/>
    <col min="2568" max="2816" width="8.875" style="206"/>
    <col min="2817" max="2817" width="3.5" style="206" bestFit="1" customWidth="1"/>
    <col min="2818" max="2818" width="18.375" style="206" bestFit="1" customWidth="1"/>
    <col min="2819" max="2822" width="16.125" style="206" customWidth="1"/>
    <col min="2823" max="2823" width="15.5" style="206" customWidth="1"/>
    <col min="2824" max="3072" width="8.875" style="206"/>
    <col min="3073" max="3073" width="3.5" style="206" bestFit="1" customWidth="1"/>
    <col min="3074" max="3074" width="18.375" style="206" bestFit="1" customWidth="1"/>
    <col min="3075" max="3078" width="16.125" style="206" customWidth="1"/>
    <col min="3079" max="3079" width="15.5" style="206" customWidth="1"/>
    <col min="3080" max="3328" width="8.875" style="206"/>
    <col min="3329" max="3329" width="3.5" style="206" bestFit="1" customWidth="1"/>
    <col min="3330" max="3330" width="18.375" style="206" bestFit="1" customWidth="1"/>
    <col min="3331" max="3334" width="16.125" style="206" customWidth="1"/>
    <col min="3335" max="3335" width="15.5" style="206" customWidth="1"/>
    <col min="3336" max="3584" width="8.875" style="206"/>
    <col min="3585" max="3585" width="3.5" style="206" bestFit="1" customWidth="1"/>
    <col min="3586" max="3586" width="18.375" style="206" bestFit="1" customWidth="1"/>
    <col min="3587" max="3590" width="16.125" style="206" customWidth="1"/>
    <col min="3591" max="3591" width="15.5" style="206" customWidth="1"/>
    <col min="3592" max="3840" width="8.875" style="206"/>
    <col min="3841" max="3841" width="3.5" style="206" bestFit="1" customWidth="1"/>
    <col min="3842" max="3842" width="18.375" style="206" bestFit="1" customWidth="1"/>
    <col min="3843" max="3846" width="16.125" style="206" customWidth="1"/>
    <col min="3847" max="3847" width="15.5" style="206" customWidth="1"/>
    <col min="3848" max="4096" width="8.875" style="206"/>
    <col min="4097" max="4097" width="3.5" style="206" bestFit="1" customWidth="1"/>
    <col min="4098" max="4098" width="18.375" style="206" bestFit="1" customWidth="1"/>
    <col min="4099" max="4102" width="16.125" style="206" customWidth="1"/>
    <col min="4103" max="4103" width="15.5" style="206" customWidth="1"/>
    <col min="4104" max="4352" width="8.875" style="206"/>
    <col min="4353" max="4353" width="3.5" style="206" bestFit="1" customWidth="1"/>
    <col min="4354" max="4354" width="18.375" style="206" bestFit="1" customWidth="1"/>
    <col min="4355" max="4358" width="16.125" style="206" customWidth="1"/>
    <col min="4359" max="4359" width="15.5" style="206" customWidth="1"/>
    <col min="4360" max="4608" width="8.875" style="206"/>
    <col min="4609" max="4609" width="3.5" style="206" bestFit="1" customWidth="1"/>
    <col min="4610" max="4610" width="18.375" style="206" bestFit="1" customWidth="1"/>
    <col min="4611" max="4614" width="16.125" style="206" customWidth="1"/>
    <col min="4615" max="4615" width="15.5" style="206" customWidth="1"/>
    <col min="4616" max="4864" width="8.875" style="206"/>
    <col min="4865" max="4865" width="3.5" style="206" bestFit="1" customWidth="1"/>
    <col min="4866" max="4866" width="18.375" style="206" bestFit="1" customWidth="1"/>
    <col min="4867" max="4870" width="16.125" style="206" customWidth="1"/>
    <col min="4871" max="4871" width="15.5" style="206" customWidth="1"/>
    <col min="4872" max="5120" width="8.875" style="206"/>
    <col min="5121" max="5121" width="3.5" style="206" bestFit="1" customWidth="1"/>
    <col min="5122" max="5122" width="18.375" style="206" bestFit="1" customWidth="1"/>
    <col min="5123" max="5126" width="16.125" style="206" customWidth="1"/>
    <col min="5127" max="5127" width="15.5" style="206" customWidth="1"/>
    <col min="5128" max="5376" width="8.875" style="206"/>
    <col min="5377" max="5377" width="3.5" style="206" bestFit="1" customWidth="1"/>
    <col min="5378" max="5378" width="18.375" style="206" bestFit="1" customWidth="1"/>
    <col min="5379" max="5382" width="16.125" style="206" customWidth="1"/>
    <col min="5383" max="5383" width="15.5" style="206" customWidth="1"/>
    <col min="5384" max="5632" width="8.875" style="206"/>
    <col min="5633" max="5633" width="3.5" style="206" bestFit="1" customWidth="1"/>
    <col min="5634" max="5634" width="18.375" style="206" bestFit="1" customWidth="1"/>
    <col min="5635" max="5638" width="16.125" style="206" customWidth="1"/>
    <col min="5639" max="5639" width="15.5" style="206" customWidth="1"/>
    <col min="5640" max="5888" width="8.875" style="206"/>
    <col min="5889" max="5889" width="3.5" style="206" bestFit="1" customWidth="1"/>
    <col min="5890" max="5890" width="18.375" style="206" bestFit="1" customWidth="1"/>
    <col min="5891" max="5894" width="16.125" style="206" customWidth="1"/>
    <col min="5895" max="5895" width="15.5" style="206" customWidth="1"/>
    <col min="5896" max="6144" width="8.875" style="206"/>
    <col min="6145" max="6145" width="3.5" style="206" bestFit="1" customWidth="1"/>
    <col min="6146" max="6146" width="18.375" style="206" bestFit="1" customWidth="1"/>
    <col min="6147" max="6150" width="16.125" style="206" customWidth="1"/>
    <col min="6151" max="6151" width="15.5" style="206" customWidth="1"/>
    <col min="6152" max="6400" width="8.875" style="206"/>
    <col min="6401" max="6401" width="3.5" style="206" bestFit="1" customWidth="1"/>
    <col min="6402" max="6402" width="18.375" style="206" bestFit="1" customWidth="1"/>
    <col min="6403" max="6406" width="16.125" style="206" customWidth="1"/>
    <col min="6407" max="6407" width="15.5" style="206" customWidth="1"/>
    <col min="6408" max="6656" width="8.875" style="206"/>
    <col min="6657" max="6657" width="3.5" style="206" bestFit="1" customWidth="1"/>
    <col min="6658" max="6658" width="18.375" style="206" bestFit="1" customWidth="1"/>
    <col min="6659" max="6662" width="16.125" style="206" customWidth="1"/>
    <col min="6663" max="6663" width="15.5" style="206" customWidth="1"/>
    <col min="6664" max="6912" width="8.875" style="206"/>
    <col min="6913" max="6913" width="3.5" style="206" bestFit="1" customWidth="1"/>
    <col min="6914" max="6914" width="18.375" style="206" bestFit="1" customWidth="1"/>
    <col min="6915" max="6918" width="16.125" style="206" customWidth="1"/>
    <col min="6919" max="6919" width="15.5" style="206" customWidth="1"/>
    <col min="6920" max="7168" width="8.875" style="206"/>
    <col min="7169" max="7169" width="3.5" style="206" bestFit="1" customWidth="1"/>
    <col min="7170" max="7170" width="18.375" style="206" bestFit="1" customWidth="1"/>
    <col min="7171" max="7174" width="16.125" style="206" customWidth="1"/>
    <col min="7175" max="7175" width="15.5" style="206" customWidth="1"/>
    <col min="7176" max="7424" width="8.875" style="206"/>
    <col min="7425" max="7425" width="3.5" style="206" bestFit="1" customWidth="1"/>
    <col min="7426" max="7426" width="18.375" style="206" bestFit="1" customWidth="1"/>
    <col min="7427" max="7430" width="16.125" style="206" customWidth="1"/>
    <col min="7431" max="7431" width="15.5" style="206" customWidth="1"/>
    <col min="7432" max="7680" width="8.875" style="206"/>
    <col min="7681" max="7681" width="3.5" style="206" bestFit="1" customWidth="1"/>
    <col min="7682" max="7682" width="18.375" style="206" bestFit="1" customWidth="1"/>
    <col min="7683" max="7686" width="16.125" style="206" customWidth="1"/>
    <col min="7687" max="7687" width="15.5" style="206" customWidth="1"/>
    <col min="7688" max="7936" width="8.875" style="206"/>
    <col min="7937" max="7937" width="3.5" style="206" bestFit="1" customWidth="1"/>
    <col min="7938" max="7938" width="18.375" style="206" bestFit="1" customWidth="1"/>
    <col min="7939" max="7942" width="16.125" style="206" customWidth="1"/>
    <col min="7943" max="7943" width="15.5" style="206" customWidth="1"/>
    <col min="7944" max="8192" width="8.875" style="206"/>
    <col min="8193" max="8193" width="3.5" style="206" bestFit="1" customWidth="1"/>
    <col min="8194" max="8194" width="18.375" style="206" bestFit="1" customWidth="1"/>
    <col min="8195" max="8198" width="16.125" style="206" customWidth="1"/>
    <col min="8199" max="8199" width="15.5" style="206" customWidth="1"/>
    <col min="8200" max="8448" width="8.875" style="206"/>
    <col min="8449" max="8449" width="3.5" style="206" bestFit="1" customWidth="1"/>
    <col min="8450" max="8450" width="18.375" style="206" bestFit="1" customWidth="1"/>
    <col min="8451" max="8454" width="16.125" style="206" customWidth="1"/>
    <col min="8455" max="8455" width="15.5" style="206" customWidth="1"/>
    <col min="8456" max="8704" width="8.875" style="206"/>
    <col min="8705" max="8705" width="3.5" style="206" bestFit="1" customWidth="1"/>
    <col min="8706" max="8706" width="18.375" style="206" bestFit="1" customWidth="1"/>
    <col min="8707" max="8710" width="16.125" style="206" customWidth="1"/>
    <col min="8711" max="8711" width="15.5" style="206" customWidth="1"/>
    <col min="8712" max="8960" width="8.875" style="206"/>
    <col min="8961" max="8961" width="3.5" style="206" bestFit="1" customWidth="1"/>
    <col min="8962" max="8962" width="18.375" style="206" bestFit="1" customWidth="1"/>
    <col min="8963" max="8966" width="16.125" style="206" customWidth="1"/>
    <col min="8967" max="8967" width="15.5" style="206" customWidth="1"/>
    <col min="8968" max="9216" width="8.875" style="206"/>
    <col min="9217" max="9217" width="3.5" style="206" bestFit="1" customWidth="1"/>
    <col min="9218" max="9218" width="18.375" style="206" bestFit="1" customWidth="1"/>
    <col min="9219" max="9222" width="16.125" style="206" customWidth="1"/>
    <col min="9223" max="9223" width="15.5" style="206" customWidth="1"/>
    <col min="9224" max="9472" width="8.875" style="206"/>
    <col min="9473" max="9473" width="3.5" style="206" bestFit="1" customWidth="1"/>
    <col min="9474" max="9474" width="18.375" style="206" bestFit="1" customWidth="1"/>
    <col min="9475" max="9478" width="16.125" style="206" customWidth="1"/>
    <col min="9479" max="9479" width="15.5" style="206" customWidth="1"/>
    <col min="9480" max="9728" width="8.875" style="206"/>
    <col min="9729" max="9729" width="3.5" style="206" bestFit="1" customWidth="1"/>
    <col min="9730" max="9730" width="18.375" style="206" bestFit="1" customWidth="1"/>
    <col min="9731" max="9734" width="16.125" style="206" customWidth="1"/>
    <col min="9735" max="9735" width="15.5" style="206" customWidth="1"/>
    <col min="9736" max="9984" width="8.875" style="206"/>
    <col min="9985" max="9985" width="3.5" style="206" bestFit="1" customWidth="1"/>
    <col min="9986" max="9986" width="18.375" style="206" bestFit="1" customWidth="1"/>
    <col min="9987" max="9990" width="16.125" style="206" customWidth="1"/>
    <col min="9991" max="9991" width="15.5" style="206" customWidth="1"/>
    <col min="9992" max="10240" width="8.875" style="206"/>
    <col min="10241" max="10241" width="3.5" style="206" bestFit="1" customWidth="1"/>
    <col min="10242" max="10242" width="18.375" style="206" bestFit="1" customWidth="1"/>
    <col min="10243" max="10246" width="16.125" style="206" customWidth="1"/>
    <col min="10247" max="10247" width="15.5" style="206" customWidth="1"/>
    <col min="10248" max="10496" width="8.875" style="206"/>
    <col min="10497" max="10497" width="3.5" style="206" bestFit="1" customWidth="1"/>
    <col min="10498" max="10498" width="18.375" style="206" bestFit="1" customWidth="1"/>
    <col min="10499" max="10502" width="16.125" style="206" customWidth="1"/>
    <col min="10503" max="10503" width="15.5" style="206" customWidth="1"/>
    <col min="10504" max="10752" width="8.875" style="206"/>
    <col min="10753" max="10753" width="3.5" style="206" bestFit="1" customWidth="1"/>
    <col min="10754" max="10754" width="18.375" style="206" bestFit="1" customWidth="1"/>
    <col min="10755" max="10758" width="16.125" style="206" customWidth="1"/>
    <col min="10759" max="10759" width="15.5" style="206" customWidth="1"/>
    <col min="10760" max="11008" width="8.875" style="206"/>
    <col min="11009" max="11009" width="3.5" style="206" bestFit="1" customWidth="1"/>
    <col min="11010" max="11010" width="18.375" style="206" bestFit="1" customWidth="1"/>
    <col min="11011" max="11014" width="16.125" style="206" customWidth="1"/>
    <col min="11015" max="11015" width="15.5" style="206" customWidth="1"/>
    <col min="11016" max="11264" width="8.875" style="206"/>
    <col min="11265" max="11265" width="3.5" style="206" bestFit="1" customWidth="1"/>
    <col min="11266" max="11266" width="18.375" style="206" bestFit="1" customWidth="1"/>
    <col min="11267" max="11270" width="16.125" style="206" customWidth="1"/>
    <col min="11271" max="11271" width="15.5" style="206" customWidth="1"/>
    <col min="11272" max="11520" width="8.875" style="206"/>
    <col min="11521" max="11521" width="3.5" style="206" bestFit="1" customWidth="1"/>
    <col min="11522" max="11522" width="18.375" style="206" bestFit="1" customWidth="1"/>
    <col min="11523" max="11526" width="16.125" style="206" customWidth="1"/>
    <col min="11527" max="11527" width="15.5" style="206" customWidth="1"/>
    <col min="11528" max="11776" width="8.875" style="206"/>
    <col min="11777" max="11777" width="3.5" style="206" bestFit="1" customWidth="1"/>
    <col min="11778" max="11778" width="18.375" style="206" bestFit="1" customWidth="1"/>
    <col min="11779" max="11782" width="16.125" style="206" customWidth="1"/>
    <col min="11783" max="11783" width="15.5" style="206" customWidth="1"/>
    <col min="11784" max="12032" width="8.875" style="206"/>
    <col min="12033" max="12033" width="3.5" style="206" bestFit="1" customWidth="1"/>
    <col min="12034" max="12034" width="18.375" style="206" bestFit="1" customWidth="1"/>
    <col min="12035" max="12038" width="16.125" style="206" customWidth="1"/>
    <col min="12039" max="12039" width="15.5" style="206" customWidth="1"/>
    <col min="12040" max="12288" width="8.875" style="206"/>
    <col min="12289" max="12289" width="3.5" style="206" bestFit="1" customWidth="1"/>
    <col min="12290" max="12290" width="18.375" style="206" bestFit="1" customWidth="1"/>
    <col min="12291" max="12294" width="16.125" style="206" customWidth="1"/>
    <col min="12295" max="12295" width="15.5" style="206" customWidth="1"/>
    <col min="12296" max="12544" width="8.875" style="206"/>
    <col min="12545" max="12545" width="3.5" style="206" bestFit="1" customWidth="1"/>
    <col min="12546" max="12546" width="18.375" style="206" bestFit="1" customWidth="1"/>
    <col min="12547" max="12550" width="16.125" style="206" customWidth="1"/>
    <col min="12551" max="12551" width="15.5" style="206" customWidth="1"/>
    <col min="12552" max="12800" width="8.875" style="206"/>
    <col min="12801" max="12801" width="3.5" style="206" bestFit="1" customWidth="1"/>
    <col min="12802" max="12802" width="18.375" style="206" bestFit="1" customWidth="1"/>
    <col min="12803" max="12806" width="16.125" style="206" customWidth="1"/>
    <col min="12807" max="12807" width="15.5" style="206" customWidth="1"/>
    <col min="12808" max="13056" width="8.875" style="206"/>
    <col min="13057" max="13057" width="3.5" style="206" bestFit="1" customWidth="1"/>
    <col min="13058" max="13058" width="18.375" style="206" bestFit="1" customWidth="1"/>
    <col min="13059" max="13062" width="16.125" style="206" customWidth="1"/>
    <col min="13063" max="13063" width="15.5" style="206" customWidth="1"/>
    <col min="13064" max="13312" width="8.875" style="206"/>
    <col min="13313" max="13313" width="3.5" style="206" bestFit="1" customWidth="1"/>
    <col min="13314" max="13314" width="18.375" style="206" bestFit="1" customWidth="1"/>
    <col min="13315" max="13318" width="16.125" style="206" customWidth="1"/>
    <col min="13319" max="13319" width="15.5" style="206" customWidth="1"/>
    <col min="13320" max="13568" width="8.875" style="206"/>
    <col min="13569" max="13569" width="3.5" style="206" bestFit="1" customWidth="1"/>
    <col min="13570" max="13570" width="18.375" style="206" bestFit="1" customWidth="1"/>
    <col min="13571" max="13574" width="16.125" style="206" customWidth="1"/>
    <col min="13575" max="13575" width="15.5" style="206" customWidth="1"/>
    <col min="13576" max="13824" width="8.875" style="206"/>
    <col min="13825" max="13825" width="3.5" style="206" bestFit="1" customWidth="1"/>
    <col min="13826" max="13826" width="18.375" style="206" bestFit="1" customWidth="1"/>
    <col min="13827" max="13830" width="16.125" style="206" customWidth="1"/>
    <col min="13831" max="13831" width="15.5" style="206" customWidth="1"/>
    <col min="13832" max="14080" width="8.875" style="206"/>
    <col min="14081" max="14081" width="3.5" style="206" bestFit="1" customWidth="1"/>
    <col min="14082" max="14082" width="18.375" style="206" bestFit="1" customWidth="1"/>
    <col min="14083" max="14086" width="16.125" style="206" customWidth="1"/>
    <col min="14087" max="14087" width="15.5" style="206" customWidth="1"/>
    <col min="14088" max="14336" width="8.875" style="206"/>
    <col min="14337" max="14337" width="3.5" style="206" bestFit="1" customWidth="1"/>
    <col min="14338" max="14338" width="18.375" style="206" bestFit="1" customWidth="1"/>
    <col min="14339" max="14342" width="16.125" style="206" customWidth="1"/>
    <col min="14343" max="14343" width="15.5" style="206" customWidth="1"/>
    <col min="14344" max="14592" width="8.875" style="206"/>
    <col min="14593" max="14593" width="3.5" style="206" bestFit="1" customWidth="1"/>
    <col min="14594" max="14594" width="18.375" style="206" bestFit="1" customWidth="1"/>
    <col min="14595" max="14598" width="16.125" style="206" customWidth="1"/>
    <col min="14599" max="14599" width="15.5" style="206" customWidth="1"/>
    <col min="14600" max="14848" width="8.875" style="206"/>
    <col min="14849" max="14849" width="3.5" style="206" bestFit="1" customWidth="1"/>
    <col min="14850" max="14850" width="18.375" style="206" bestFit="1" customWidth="1"/>
    <col min="14851" max="14854" width="16.125" style="206" customWidth="1"/>
    <col min="14855" max="14855" width="15.5" style="206" customWidth="1"/>
    <col min="14856" max="15104" width="8.875" style="206"/>
    <col min="15105" max="15105" width="3.5" style="206" bestFit="1" customWidth="1"/>
    <col min="15106" max="15106" width="18.375" style="206" bestFit="1" customWidth="1"/>
    <col min="15107" max="15110" width="16.125" style="206" customWidth="1"/>
    <col min="15111" max="15111" width="15.5" style="206" customWidth="1"/>
    <col min="15112" max="15360" width="8.875" style="206"/>
    <col min="15361" max="15361" width="3.5" style="206" bestFit="1" customWidth="1"/>
    <col min="15362" max="15362" width="18.375" style="206" bestFit="1" customWidth="1"/>
    <col min="15363" max="15366" width="16.125" style="206" customWidth="1"/>
    <col min="15367" max="15367" width="15.5" style="206" customWidth="1"/>
    <col min="15368" max="15616" width="8.875" style="206"/>
    <col min="15617" max="15617" width="3.5" style="206" bestFit="1" customWidth="1"/>
    <col min="15618" max="15618" width="18.375" style="206" bestFit="1" customWidth="1"/>
    <col min="15619" max="15622" width="16.125" style="206" customWidth="1"/>
    <col min="15623" max="15623" width="15.5" style="206" customWidth="1"/>
    <col min="15624" max="15872" width="8.875" style="206"/>
    <col min="15873" max="15873" width="3.5" style="206" bestFit="1" customWidth="1"/>
    <col min="15874" max="15874" width="18.375" style="206" bestFit="1" customWidth="1"/>
    <col min="15875" max="15878" width="16.125" style="206" customWidth="1"/>
    <col min="15879" max="15879" width="15.5" style="206" customWidth="1"/>
    <col min="15880" max="16128" width="8.875" style="206"/>
    <col min="16129" max="16129" width="3.5" style="206" bestFit="1" customWidth="1"/>
    <col min="16130" max="16130" width="18.375" style="206" bestFit="1" customWidth="1"/>
    <col min="16131" max="16134" width="16.125" style="206" customWidth="1"/>
    <col min="16135" max="16135" width="15.5" style="206" customWidth="1"/>
    <col min="16136" max="16384" width="8.875" style="206"/>
  </cols>
  <sheetData>
    <row r="1" spans="1:7">
      <c r="A1" s="205"/>
    </row>
    <row r="2" spans="1:7" ht="18" thickBot="1">
      <c r="A2" s="940" t="s">
        <v>215</v>
      </c>
      <c r="B2" s="940"/>
      <c r="C2" s="940"/>
      <c r="D2" s="940"/>
      <c r="E2" s="940"/>
      <c r="F2" s="940"/>
      <c r="G2" s="940"/>
    </row>
    <row r="3" spans="1:7" ht="27.75" thickBot="1">
      <c r="A3" s="207" t="s">
        <v>204</v>
      </c>
      <c r="B3" s="208" t="s">
        <v>205</v>
      </c>
      <c r="C3" s="208" t="s">
        <v>206</v>
      </c>
      <c r="D3" s="209" t="s">
        <v>229</v>
      </c>
      <c r="E3" s="209" t="s">
        <v>230</v>
      </c>
      <c r="F3" s="209" t="s">
        <v>207</v>
      </c>
      <c r="G3" s="210" t="s">
        <v>2</v>
      </c>
    </row>
    <row r="4" spans="1:7" ht="14.25" thickTop="1">
      <c r="A4" s="211"/>
      <c r="B4" s="212" t="s">
        <v>208</v>
      </c>
      <c r="C4" s="213"/>
      <c r="D4" s="214"/>
      <c r="E4" s="214"/>
      <c r="F4" s="214"/>
      <c r="G4" s="215"/>
    </row>
    <row r="5" spans="1:7">
      <c r="A5" s="216"/>
      <c r="B5" s="217"/>
      <c r="C5" s="217"/>
      <c r="D5" s="218"/>
      <c r="E5" s="218"/>
      <c r="F5" s="218"/>
      <c r="G5" s="219"/>
    </row>
    <row r="6" spans="1:7">
      <c r="A6" s="216"/>
      <c r="B6" s="217"/>
      <c r="C6" s="217"/>
      <c r="D6" s="218"/>
      <c r="E6" s="218"/>
      <c r="F6" s="218"/>
      <c r="G6" s="219"/>
    </row>
    <row r="7" spans="1:7">
      <c r="A7" s="216"/>
      <c r="B7" s="217"/>
      <c r="C7" s="217"/>
      <c r="D7" s="218"/>
      <c r="E7" s="218"/>
      <c r="F7" s="218"/>
      <c r="G7" s="219"/>
    </row>
    <row r="8" spans="1:7">
      <c r="A8" s="216"/>
      <c r="B8" s="217" t="s">
        <v>208</v>
      </c>
      <c r="C8" s="217"/>
      <c r="D8" s="218"/>
      <c r="E8" s="218"/>
      <c r="F8" s="218"/>
      <c r="G8" s="219"/>
    </row>
    <row r="9" spans="1:7">
      <c r="A9" s="216"/>
      <c r="B9" s="217"/>
      <c r="C9" s="217"/>
      <c r="D9" s="218"/>
      <c r="E9" s="218"/>
      <c r="F9" s="218"/>
      <c r="G9" s="219"/>
    </row>
    <row r="10" spans="1:7">
      <c r="A10" s="216"/>
      <c r="B10" s="217"/>
      <c r="C10" s="217"/>
      <c r="D10" s="218"/>
      <c r="E10" s="218"/>
      <c r="F10" s="218"/>
      <c r="G10" s="219"/>
    </row>
    <row r="11" spans="1:7">
      <c r="A11" s="216"/>
      <c r="B11" s="217"/>
      <c r="C11" s="217"/>
      <c r="D11" s="218"/>
      <c r="E11" s="218"/>
      <c r="F11" s="218"/>
      <c r="G11" s="219"/>
    </row>
    <row r="12" spans="1:7">
      <c r="A12" s="216"/>
      <c r="B12" s="217" t="s">
        <v>208</v>
      </c>
      <c r="C12" s="217"/>
      <c r="D12" s="218"/>
      <c r="E12" s="218"/>
      <c r="F12" s="218"/>
      <c r="G12" s="219"/>
    </row>
    <row r="13" spans="1:7">
      <c r="A13" s="216"/>
      <c r="B13" s="217"/>
      <c r="C13" s="217"/>
      <c r="D13" s="218"/>
      <c r="E13" s="218"/>
      <c r="F13" s="218"/>
      <c r="G13" s="219"/>
    </row>
    <row r="14" spans="1:7">
      <c r="A14" s="216"/>
      <c r="B14" s="217"/>
      <c r="C14" s="217"/>
      <c r="D14" s="218"/>
      <c r="E14" s="218"/>
      <c r="F14" s="218"/>
      <c r="G14" s="219"/>
    </row>
    <row r="15" spans="1:7">
      <c r="A15" s="216"/>
      <c r="B15" s="217"/>
      <c r="C15" s="217"/>
      <c r="D15" s="218"/>
      <c r="E15" s="218"/>
      <c r="F15" s="218"/>
      <c r="G15" s="219"/>
    </row>
    <row r="16" spans="1:7">
      <c r="A16" s="216"/>
      <c r="B16" s="217" t="s">
        <v>208</v>
      </c>
      <c r="C16" s="217"/>
      <c r="D16" s="218"/>
      <c r="E16" s="218"/>
      <c r="F16" s="218"/>
      <c r="G16" s="219"/>
    </row>
    <row r="17" spans="1:7">
      <c r="A17" s="216"/>
      <c r="B17" s="217"/>
      <c r="C17" s="217"/>
      <c r="D17" s="218"/>
      <c r="E17" s="218"/>
      <c r="F17" s="218"/>
      <c r="G17" s="219"/>
    </row>
    <row r="18" spans="1:7">
      <c r="A18" s="216"/>
      <c r="B18" s="217"/>
      <c r="C18" s="217"/>
      <c r="D18" s="218"/>
      <c r="E18" s="218"/>
      <c r="F18" s="218"/>
      <c r="G18" s="219"/>
    </row>
    <row r="19" spans="1:7" ht="14.25" thickBot="1">
      <c r="A19" s="220"/>
      <c r="B19" s="221"/>
      <c r="C19" s="221"/>
      <c r="D19" s="222"/>
      <c r="E19" s="222"/>
      <c r="F19" s="222"/>
      <c r="G19" s="223"/>
    </row>
    <row r="20" spans="1:7" ht="15" thickTop="1" thickBot="1">
      <c r="A20" s="941" t="s">
        <v>209</v>
      </c>
      <c r="B20" s="942"/>
      <c r="C20" s="943"/>
      <c r="D20" s="224">
        <f>SUM(D4:D19)</f>
        <v>0</v>
      </c>
      <c r="E20" s="224">
        <f>SUM(E4:E19)</f>
        <v>0</v>
      </c>
      <c r="F20" s="224">
        <f>SUM(F4:F19)</f>
        <v>0</v>
      </c>
      <c r="G20" s="225"/>
    </row>
    <row r="21" spans="1:7">
      <c r="A21" s="206" t="s">
        <v>210</v>
      </c>
    </row>
    <row r="23" spans="1:7" ht="14.25" thickBot="1">
      <c r="A23" s="944" t="s">
        <v>211</v>
      </c>
      <c r="B23" s="944"/>
      <c r="C23" s="944"/>
      <c r="D23" s="944"/>
      <c r="E23" s="944"/>
      <c r="F23" s="944"/>
      <c r="G23" s="226"/>
    </row>
    <row r="24" spans="1:7" ht="23.25" thickBot="1">
      <c r="A24" s="945" t="s">
        <v>205</v>
      </c>
      <c r="B24" s="946"/>
      <c r="C24" s="946"/>
      <c r="D24" s="235" t="str">
        <f>D3</f>
        <v>床面積
(協議対象部分)</v>
      </c>
      <c r="E24" s="235" t="str">
        <f>E3</f>
        <v>床面積
(協議対象外部分)</v>
      </c>
      <c r="F24" s="236" t="str">
        <f>F3</f>
        <v>床面積
(共用部分)</v>
      </c>
    </row>
    <row r="25" spans="1:7" ht="14.25" thickTop="1">
      <c r="A25" s="947" t="s">
        <v>212</v>
      </c>
      <c r="B25" s="948"/>
      <c r="C25" s="948"/>
      <c r="D25" s="227">
        <f>D20</f>
        <v>0</v>
      </c>
      <c r="E25" s="227">
        <f>E20</f>
        <v>0</v>
      </c>
      <c r="F25" s="228">
        <f>F20</f>
        <v>0</v>
      </c>
    </row>
    <row r="26" spans="1:7" ht="14.25" thickBot="1">
      <c r="A26" s="949" t="s">
        <v>213</v>
      </c>
      <c r="B26" s="950"/>
      <c r="C26" s="950"/>
      <c r="D26" s="229" t="e">
        <f>ROUNDDOWN(F25/SUM(D25:E25)*D25,2)</f>
        <v>#DIV/0!</v>
      </c>
      <c r="E26" s="229" t="e">
        <f>F25-D26</f>
        <v>#DIV/0!</v>
      </c>
      <c r="F26" s="230"/>
    </row>
    <row r="27" spans="1:7" ht="15" thickTop="1" thickBot="1">
      <c r="A27" s="938" t="s">
        <v>214</v>
      </c>
      <c r="B27" s="939"/>
      <c r="C27" s="939"/>
      <c r="D27" s="231" t="e">
        <f>SUM(D25:D26)</f>
        <v>#DIV/0!</v>
      </c>
      <c r="E27" s="231" t="e">
        <f>SUM(E25:E26)</f>
        <v>#DIV/0!</v>
      </c>
      <c r="F27" s="232"/>
    </row>
  </sheetData>
  <mergeCells count="7">
    <mergeCell ref="A27:C27"/>
    <mergeCell ref="A2:G2"/>
    <mergeCell ref="A20:C20"/>
    <mergeCell ref="A23:F23"/>
    <mergeCell ref="A24:C24"/>
    <mergeCell ref="A25:C25"/>
    <mergeCell ref="A26:C26"/>
  </mergeCells>
  <phoneticPr fontId="2"/>
  <pageMargins left="0.7" right="0.7" top="0.75" bottom="0.75" header="0.3" footer="0.3"/>
  <pageSetup paperSize="9" scale="8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2"/>
  <sheetViews>
    <sheetView view="pageBreakPreview" zoomScaleNormal="100" zoomScaleSheetLayoutView="100" workbookViewId="0">
      <selection activeCell="B1" sqref="B1"/>
    </sheetView>
  </sheetViews>
  <sheetFormatPr defaultColWidth="9.125" defaultRowHeight="13.5"/>
  <cols>
    <col min="1" max="1" width="0.875" style="285" customWidth="1"/>
    <col min="2" max="3" width="9.125" style="285" customWidth="1"/>
    <col min="4" max="11" width="8.375" style="285" customWidth="1"/>
    <col min="12" max="12" width="0.875" style="285" customWidth="1"/>
    <col min="13" max="16384" width="9.125" style="285"/>
  </cols>
  <sheetData>
    <row r="1" spans="2:11">
      <c r="B1" s="323" t="s">
        <v>385</v>
      </c>
    </row>
    <row r="3" spans="2:11" ht="18" customHeight="1">
      <c r="B3" s="957" t="s">
        <v>386</v>
      </c>
      <c r="C3" s="959" t="s">
        <v>387</v>
      </c>
      <c r="D3" s="960"/>
      <c r="E3" s="960"/>
      <c r="F3" s="960"/>
      <c r="G3" s="960"/>
      <c r="H3" s="960"/>
      <c r="I3" s="960"/>
      <c r="J3" s="960"/>
      <c r="K3" s="961"/>
    </row>
    <row r="4" spans="2:11" ht="18" customHeight="1">
      <c r="B4" s="958"/>
      <c r="C4" s="962"/>
      <c r="D4" s="963"/>
      <c r="E4" s="963"/>
      <c r="F4" s="963"/>
      <c r="G4" s="963"/>
      <c r="H4" s="963"/>
      <c r="I4" s="963"/>
      <c r="J4" s="963"/>
      <c r="K4" s="964"/>
    </row>
    <row r="5" spans="2:11" ht="18" customHeight="1">
      <c r="B5" s="325"/>
      <c r="C5" s="962"/>
      <c r="D5" s="963"/>
      <c r="E5" s="963"/>
      <c r="F5" s="963"/>
      <c r="G5" s="963"/>
      <c r="H5" s="963"/>
      <c r="I5" s="963"/>
      <c r="J5" s="963"/>
      <c r="K5" s="964"/>
    </row>
    <row r="6" spans="2:11" ht="19.5" customHeight="1">
      <c r="B6" s="325"/>
      <c r="C6" s="962"/>
      <c r="D6" s="963"/>
      <c r="E6" s="963"/>
      <c r="F6" s="963"/>
      <c r="G6" s="963"/>
      <c r="H6" s="963"/>
      <c r="I6" s="963"/>
      <c r="J6" s="963"/>
      <c r="K6" s="964"/>
    </row>
    <row r="7" spans="2:11" ht="19.5" customHeight="1">
      <c r="B7" s="325"/>
      <c r="C7" s="962"/>
      <c r="D7" s="963"/>
      <c r="E7" s="963"/>
      <c r="F7" s="963"/>
      <c r="G7" s="963"/>
      <c r="H7" s="963"/>
      <c r="I7" s="963"/>
      <c r="J7" s="963"/>
      <c r="K7" s="964"/>
    </row>
    <row r="8" spans="2:11" ht="19.5" customHeight="1">
      <c r="B8" s="325"/>
      <c r="C8" s="962"/>
      <c r="D8" s="963"/>
      <c r="E8" s="963"/>
      <c r="F8" s="963"/>
      <c r="G8" s="963"/>
      <c r="H8" s="963"/>
      <c r="I8" s="963"/>
      <c r="J8" s="963"/>
      <c r="K8" s="964"/>
    </row>
    <row r="9" spans="2:11" ht="19.5" customHeight="1">
      <c r="B9" s="325"/>
      <c r="C9" s="962"/>
      <c r="D9" s="963"/>
      <c r="E9" s="963"/>
      <c r="F9" s="963"/>
      <c r="G9" s="963"/>
      <c r="H9" s="963"/>
      <c r="I9" s="963"/>
      <c r="J9" s="963"/>
      <c r="K9" s="964"/>
    </row>
    <row r="10" spans="2:11" ht="19.5" customHeight="1">
      <c r="B10" s="325"/>
      <c r="C10" s="965"/>
      <c r="D10" s="966"/>
      <c r="E10" s="966"/>
      <c r="F10" s="966"/>
      <c r="G10" s="966"/>
      <c r="H10" s="966"/>
      <c r="I10" s="966"/>
      <c r="J10" s="966"/>
      <c r="K10" s="967"/>
    </row>
    <row r="11" spans="2:11" ht="19.5" customHeight="1">
      <c r="B11" s="325"/>
      <c r="C11" s="968" t="s">
        <v>388</v>
      </c>
      <c r="D11" s="969"/>
      <c r="E11" s="969"/>
      <c r="F11" s="969"/>
      <c r="G11" s="969"/>
      <c r="H11" s="969"/>
      <c r="I11" s="969"/>
      <c r="J11" s="969"/>
      <c r="K11" s="970"/>
    </row>
    <row r="12" spans="2:11" ht="19.5" customHeight="1">
      <c r="B12" s="325"/>
      <c r="C12" s="962"/>
      <c r="D12" s="963"/>
      <c r="E12" s="963"/>
      <c r="F12" s="963"/>
      <c r="G12" s="963"/>
      <c r="H12" s="963"/>
      <c r="I12" s="963"/>
      <c r="J12" s="963"/>
      <c r="K12" s="964"/>
    </row>
    <row r="13" spans="2:11" ht="19.5" customHeight="1">
      <c r="B13" s="325"/>
      <c r="C13" s="962"/>
      <c r="D13" s="963"/>
      <c r="E13" s="963"/>
      <c r="F13" s="963"/>
      <c r="G13" s="963"/>
      <c r="H13" s="963"/>
      <c r="I13" s="963"/>
      <c r="J13" s="963"/>
      <c r="K13" s="964"/>
    </row>
    <row r="14" spans="2:11" ht="19.5" customHeight="1">
      <c r="B14" s="325"/>
      <c r="C14" s="962"/>
      <c r="D14" s="963"/>
      <c r="E14" s="963"/>
      <c r="F14" s="963"/>
      <c r="G14" s="963"/>
      <c r="H14" s="963"/>
      <c r="I14" s="963"/>
      <c r="J14" s="963"/>
      <c r="K14" s="964"/>
    </row>
    <row r="15" spans="2:11" ht="19.5" customHeight="1">
      <c r="B15" s="325"/>
      <c r="C15" s="962"/>
      <c r="D15" s="963"/>
      <c r="E15" s="963"/>
      <c r="F15" s="963"/>
      <c r="G15" s="963"/>
      <c r="H15" s="963"/>
      <c r="I15" s="963"/>
      <c r="J15" s="963"/>
      <c r="K15" s="964"/>
    </row>
    <row r="16" spans="2:11" ht="19.5" customHeight="1">
      <c r="B16" s="325"/>
      <c r="C16" s="962"/>
      <c r="D16" s="963"/>
      <c r="E16" s="963"/>
      <c r="F16" s="963"/>
      <c r="G16" s="963"/>
      <c r="H16" s="963"/>
      <c r="I16" s="963"/>
      <c r="J16" s="963"/>
      <c r="K16" s="964"/>
    </row>
    <row r="17" spans="2:11" ht="19.5" customHeight="1">
      <c r="B17" s="325"/>
      <c r="C17" s="962"/>
      <c r="D17" s="963"/>
      <c r="E17" s="963"/>
      <c r="F17" s="963"/>
      <c r="G17" s="963"/>
      <c r="H17" s="963"/>
      <c r="I17" s="963"/>
      <c r="J17" s="963"/>
      <c r="K17" s="964"/>
    </row>
    <row r="18" spans="2:11" ht="19.5" customHeight="1">
      <c r="B18" s="325"/>
      <c r="C18" s="965"/>
      <c r="D18" s="966"/>
      <c r="E18" s="966"/>
      <c r="F18" s="966"/>
      <c r="G18" s="966"/>
      <c r="H18" s="966"/>
      <c r="I18" s="966"/>
      <c r="J18" s="966"/>
      <c r="K18" s="967"/>
    </row>
    <row r="19" spans="2:11" ht="19.5" customHeight="1">
      <c r="B19" s="325"/>
      <c r="C19" s="326" t="s">
        <v>747</v>
      </c>
      <c r="D19" s="327"/>
      <c r="E19" s="327"/>
      <c r="F19" s="327"/>
      <c r="G19" s="327"/>
      <c r="H19" s="327"/>
      <c r="I19" s="327"/>
      <c r="J19" s="327"/>
      <c r="K19" s="328"/>
    </row>
    <row r="20" spans="2:11" ht="19.5" customHeight="1">
      <c r="B20" s="325"/>
      <c r="C20" s="962"/>
      <c r="D20" s="963"/>
      <c r="E20" s="963"/>
      <c r="F20" s="963"/>
      <c r="G20" s="963"/>
      <c r="H20" s="963"/>
      <c r="I20" s="963"/>
      <c r="J20" s="963"/>
      <c r="K20" s="964"/>
    </row>
    <row r="21" spans="2:11" ht="19.5" customHeight="1">
      <c r="B21" s="325"/>
      <c r="C21" s="962"/>
      <c r="D21" s="963"/>
      <c r="E21" s="963"/>
      <c r="F21" s="963"/>
      <c r="G21" s="963"/>
      <c r="H21" s="963"/>
      <c r="I21" s="963"/>
      <c r="J21" s="963"/>
      <c r="K21" s="964"/>
    </row>
    <row r="22" spans="2:11" ht="19.5" customHeight="1">
      <c r="B22" s="325"/>
      <c r="C22" s="962"/>
      <c r="D22" s="963"/>
      <c r="E22" s="963"/>
      <c r="F22" s="963"/>
      <c r="G22" s="963"/>
      <c r="H22" s="963"/>
      <c r="I22" s="963"/>
      <c r="J22" s="963"/>
      <c r="K22" s="964"/>
    </row>
    <row r="23" spans="2:11" ht="19.5" customHeight="1">
      <c r="B23" s="325"/>
      <c r="C23" s="962"/>
      <c r="D23" s="963"/>
      <c r="E23" s="963"/>
      <c r="F23" s="963"/>
      <c r="G23" s="963"/>
      <c r="H23" s="963"/>
      <c r="I23" s="963"/>
      <c r="J23" s="963"/>
      <c r="K23" s="964"/>
    </row>
    <row r="24" spans="2:11" ht="19.5" customHeight="1">
      <c r="B24" s="325"/>
      <c r="C24" s="962"/>
      <c r="D24" s="963"/>
      <c r="E24" s="963"/>
      <c r="F24" s="963"/>
      <c r="G24" s="963"/>
      <c r="H24" s="963"/>
      <c r="I24" s="963"/>
      <c r="J24" s="963"/>
      <c r="K24" s="964"/>
    </row>
    <row r="25" spans="2:11" ht="19.5" customHeight="1">
      <c r="B25" s="329"/>
      <c r="C25" s="962"/>
      <c r="D25" s="963"/>
      <c r="E25" s="963"/>
      <c r="F25" s="963"/>
      <c r="G25" s="963"/>
      <c r="H25" s="963"/>
      <c r="I25" s="963"/>
      <c r="J25" s="963"/>
      <c r="K25" s="964"/>
    </row>
    <row r="26" spans="2:11" ht="19.5" customHeight="1">
      <c r="B26" s="329"/>
      <c r="C26" s="962"/>
      <c r="D26" s="963"/>
      <c r="E26" s="963"/>
      <c r="F26" s="963"/>
      <c r="G26" s="963"/>
      <c r="H26" s="963"/>
      <c r="I26" s="963"/>
      <c r="J26" s="963"/>
      <c r="K26" s="964"/>
    </row>
    <row r="27" spans="2:11" ht="19.5" customHeight="1">
      <c r="B27" s="329"/>
      <c r="C27" s="962"/>
      <c r="D27" s="963"/>
      <c r="E27" s="963"/>
      <c r="F27" s="963"/>
      <c r="G27" s="963"/>
      <c r="H27" s="963"/>
      <c r="I27" s="963"/>
      <c r="J27" s="963"/>
      <c r="K27" s="964"/>
    </row>
    <row r="28" spans="2:11" ht="19.5" customHeight="1">
      <c r="B28" s="329"/>
      <c r="C28" s="965"/>
      <c r="D28" s="966"/>
      <c r="E28" s="966"/>
      <c r="F28" s="966"/>
      <c r="G28" s="966"/>
      <c r="H28" s="966"/>
      <c r="I28" s="966"/>
      <c r="J28" s="966"/>
      <c r="K28" s="967"/>
    </row>
    <row r="29" spans="2:11" ht="19.5" customHeight="1">
      <c r="B29" s="329"/>
      <c r="C29" s="326" t="s">
        <v>748</v>
      </c>
      <c r="D29" s="330"/>
      <c r="E29" s="330"/>
      <c r="F29" s="330"/>
      <c r="G29" s="330"/>
      <c r="H29" s="330"/>
      <c r="I29" s="330"/>
      <c r="J29" s="330"/>
      <c r="K29" s="331"/>
    </row>
    <row r="30" spans="2:11" ht="19.5" customHeight="1">
      <c r="B30" s="325"/>
      <c r="C30" s="951"/>
      <c r="D30" s="952"/>
      <c r="E30" s="952"/>
      <c r="F30" s="952"/>
      <c r="G30" s="952"/>
      <c r="H30" s="952"/>
      <c r="I30" s="952"/>
      <c r="J30" s="952"/>
      <c r="K30" s="953"/>
    </row>
    <row r="31" spans="2:11" ht="19.5" customHeight="1">
      <c r="B31" s="325"/>
      <c r="C31" s="951"/>
      <c r="D31" s="952"/>
      <c r="E31" s="952"/>
      <c r="F31" s="952"/>
      <c r="G31" s="952"/>
      <c r="H31" s="952"/>
      <c r="I31" s="952"/>
      <c r="J31" s="952"/>
      <c r="K31" s="953"/>
    </row>
    <row r="32" spans="2:11" ht="18" customHeight="1">
      <c r="B32" s="325"/>
      <c r="C32" s="951"/>
      <c r="D32" s="952"/>
      <c r="E32" s="952"/>
      <c r="F32" s="952"/>
      <c r="G32" s="952"/>
      <c r="H32" s="952"/>
      <c r="I32" s="952"/>
      <c r="J32" s="952"/>
      <c r="K32" s="953"/>
    </row>
    <row r="33" spans="2:11" ht="18" customHeight="1">
      <c r="B33" s="325"/>
      <c r="C33" s="951"/>
      <c r="D33" s="952"/>
      <c r="E33" s="952"/>
      <c r="F33" s="952"/>
      <c r="G33" s="952"/>
      <c r="H33" s="952"/>
      <c r="I33" s="952"/>
      <c r="J33" s="952"/>
      <c r="K33" s="953"/>
    </row>
    <row r="34" spans="2:11" ht="18" customHeight="1">
      <c r="B34" s="325"/>
      <c r="C34" s="951"/>
      <c r="D34" s="952"/>
      <c r="E34" s="952"/>
      <c r="F34" s="952"/>
      <c r="G34" s="952"/>
      <c r="H34" s="952"/>
      <c r="I34" s="952"/>
      <c r="J34" s="952"/>
      <c r="K34" s="953"/>
    </row>
    <row r="35" spans="2:11" ht="18" customHeight="1">
      <c r="B35" s="325"/>
      <c r="C35" s="951"/>
      <c r="D35" s="952"/>
      <c r="E35" s="952"/>
      <c r="F35" s="952"/>
      <c r="G35" s="952"/>
      <c r="H35" s="952"/>
      <c r="I35" s="952"/>
      <c r="J35" s="952"/>
      <c r="K35" s="953"/>
    </row>
    <row r="36" spans="2:11" ht="18" customHeight="1">
      <c r="B36" s="325"/>
      <c r="C36" s="951"/>
      <c r="D36" s="952"/>
      <c r="E36" s="952"/>
      <c r="F36" s="952"/>
      <c r="G36" s="952"/>
      <c r="H36" s="952"/>
      <c r="I36" s="952"/>
      <c r="J36" s="952"/>
      <c r="K36" s="953"/>
    </row>
    <row r="37" spans="2:11" ht="18" customHeight="1">
      <c r="B37" s="325"/>
      <c r="C37" s="951"/>
      <c r="D37" s="952"/>
      <c r="E37" s="952"/>
      <c r="F37" s="952"/>
      <c r="G37" s="952"/>
      <c r="H37" s="952"/>
      <c r="I37" s="952"/>
      <c r="J37" s="952"/>
      <c r="K37" s="953"/>
    </row>
    <row r="38" spans="2:11" ht="18" customHeight="1">
      <c r="B38" s="325"/>
      <c r="C38" s="951"/>
      <c r="D38" s="952"/>
      <c r="E38" s="952"/>
      <c r="F38" s="952"/>
      <c r="G38" s="952"/>
      <c r="H38" s="952"/>
      <c r="I38" s="952"/>
      <c r="J38" s="952"/>
      <c r="K38" s="953"/>
    </row>
    <row r="39" spans="2:11" ht="18" customHeight="1">
      <c r="B39" s="325"/>
      <c r="C39" s="951"/>
      <c r="D39" s="952"/>
      <c r="E39" s="952"/>
      <c r="F39" s="952"/>
      <c r="G39" s="952"/>
      <c r="H39" s="952"/>
      <c r="I39" s="952"/>
      <c r="J39" s="952"/>
      <c r="K39" s="953"/>
    </row>
    <row r="40" spans="2:11" ht="18" customHeight="1">
      <c r="B40" s="325"/>
      <c r="C40" s="951"/>
      <c r="D40" s="952"/>
      <c r="E40" s="952"/>
      <c r="F40" s="952"/>
      <c r="G40" s="952"/>
      <c r="H40" s="952"/>
      <c r="I40" s="952"/>
      <c r="J40" s="952"/>
      <c r="K40" s="953"/>
    </row>
    <row r="41" spans="2:11" ht="9.9499999999999993" customHeight="1">
      <c r="B41" s="325"/>
      <c r="C41" s="951"/>
      <c r="D41" s="952"/>
      <c r="E41" s="952"/>
      <c r="F41" s="952"/>
      <c r="G41" s="952"/>
      <c r="H41" s="952"/>
      <c r="I41" s="952"/>
      <c r="J41" s="952"/>
      <c r="K41" s="953"/>
    </row>
    <row r="42" spans="2:11" ht="18" customHeight="1">
      <c r="B42" s="325"/>
      <c r="C42" s="951"/>
      <c r="D42" s="952"/>
      <c r="E42" s="952"/>
      <c r="F42" s="952"/>
      <c r="G42" s="952"/>
      <c r="H42" s="952"/>
      <c r="I42" s="952"/>
      <c r="J42" s="952"/>
      <c r="K42" s="953"/>
    </row>
    <row r="43" spans="2:11" ht="18" customHeight="1">
      <c r="B43" s="325"/>
      <c r="C43" s="951"/>
      <c r="D43" s="952"/>
      <c r="E43" s="952"/>
      <c r="F43" s="952"/>
      <c r="G43" s="952"/>
      <c r="H43" s="952"/>
      <c r="I43" s="952"/>
      <c r="J43" s="952"/>
      <c r="K43" s="953"/>
    </row>
    <row r="44" spans="2:11" ht="18" customHeight="1">
      <c r="B44" s="325"/>
      <c r="C44" s="951"/>
      <c r="D44" s="952"/>
      <c r="E44" s="952"/>
      <c r="F44" s="952"/>
      <c r="G44" s="952"/>
      <c r="H44" s="952"/>
      <c r="I44" s="952"/>
      <c r="J44" s="952"/>
      <c r="K44" s="953"/>
    </row>
    <row r="45" spans="2:11" ht="9.9499999999999993" customHeight="1">
      <c r="B45" s="325"/>
      <c r="C45" s="951"/>
      <c r="D45" s="952"/>
      <c r="E45" s="952"/>
      <c r="F45" s="952"/>
      <c r="G45" s="952"/>
      <c r="H45" s="952"/>
      <c r="I45" s="952"/>
      <c r="J45" s="952"/>
      <c r="K45" s="953"/>
    </row>
    <row r="46" spans="2:11" ht="18" customHeight="1">
      <c r="B46" s="325"/>
      <c r="C46" s="951"/>
      <c r="D46" s="952"/>
      <c r="E46" s="952"/>
      <c r="F46" s="952"/>
      <c r="G46" s="952"/>
      <c r="H46" s="952"/>
      <c r="I46" s="952"/>
      <c r="J46" s="952"/>
      <c r="K46" s="953"/>
    </row>
    <row r="47" spans="2:11" ht="18" customHeight="1">
      <c r="B47" s="325"/>
      <c r="C47" s="951"/>
      <c r="D47" s="952"/>
      <c r="E47" s="952"/>
      <c r="F47" s="952"/>
      <c r="G47" s="952"/>
      <c r="H47" s="952"/>
      <c r="I47" s="952"/>
      <c r="J47" s="952"/>
      <c r="K47" s="953"/>
    </row>
    <row r="48" spans="2:11" ht="18" customHeight="1">
      <c r="B48" s="332"/>
      <c r="C48" s="954"/>
      <c r="D48" s="955"/>
      <c r="E48" s="955"/>
      <c r="F48" s="955"/>
      <c r="G48" s="955"/>
      <c r="H48" s="955"/>
      <c r="I48" s="955"/>
      <c r="J48" s="955"/>
      <c r="K48" s="956"/>
    </row>
    <row r="50" spans="2:7" s="333" customFormat="1" ht="14.25" customHeight="1">
      <c r="B50" s="334" t="s">
        <v>968</v>
      </c>
    </row>
    <row r="51" spans="2:7" s="333" customFormat="1" ht="14.25" customHeight="1">
      <c r="B51" s="334" t="s">
        <v>389</v>
      </c>
      <c r="C51" s="297"/>
      <c r="D51" s="297"/>
      <c r="E51" s="297"/>
      <c r="F51" s="297"/>
      <c r="G51" s="297"/>
    </row>
    <row r="52" spans="2:7" s="333" customFormat="1" ht="14.25" customHeight="1">
      <c r="B52" s="334" t="s">
        <v>749</v>
      </c>
      <c r="C52" s="297"/>
      <c r="D52" s="297"/>
      <c r="E52" s="297"/>
      <c r="F52" s="334"/>
      <c r="G52" s="297"/>
    </row>
  </sheetData>
  <mergeCells count="7">
    <mergeCell ref="C30:K48"/>
    <mergeCell ref="B3:B4"/>
    <mergeCell ref="C3:K3"/>
    <mergeCell ref="C4:K10"/>
    <mergeCell ref="C11:K11"/>
    <mergeCell ref="C12:K18"/>
    <mergeCell ref="C20:K28"/>
  </mergeCells>
  <phoneticPr fontId="2"/>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14</vt:i4>
      </vt:variant>
    </vt:vector>
  </HeadingPairs>
  <TitlesOfParts>
    <vt:vector size="33" baseType="lpstr">
      <vt:lpstr>目録</vt:lpstr>
      <vt:lpstr>提出書類一覧表</vt:lpstr>
      <vt:lpstr>補助対象面積確認シート</vt:lpstr>
      <vt:lpstr>別表（協議先）</vt:lpstr>
      <vt:lpstr>１整備施設と法人</vt:lpstr>
      <vt:lpstr>２用地</vt:lpstr>
      <vt:lpstr>３建物</vt:lpstr>
      <vt:lpstr>【添付】部屋別面積表</vt:lpstr>
      <vt:lpstr>４運営</vt:lpstr>
      <vt:lpstr>【添付】法人調書</vt:lpstr>
      <vt:lpstr>５資金計画</vt:lpstr>
      <vt:lpstr>【添付】機構借入申込計画概要</vt:lpstr>
      <vt:lpstr>【添付】機構協議内容</vt:lpstr>
      <vt:lpstr>【添付】市中銀行協議内容</vt:lpstr>
      <vt:lpstr>【様式６】</vt:lpstr>
      <vt:lpstr>【添付】補助予定額算出内訳</vt:lpstr>
      <vt:lpstr>【添付】機構償還計画（月賦）</vt:lpstr>
      <vt:lpstr>【添付】既往借入金の状況</vt:lpstr>
      <vt:lpstr>【添付】償還計画（銀行）</vt:lpstr>
      <vt:lpstr>【添付】機構借入申込計画概要!Print_Area</vt:lpstr>
      <vt:lpstr>'【添付】機構償還計画（月賦）'!Print_Area</vt:lpstr>
      <vt:lpstr>'【添付】償還計画（銀行）'!Print_Area</vt:lpstr>
      <vt:lpstr>【添付】補助予定額算出内訳!Print_Area</vt:lpstr>
      <vt:lpstr>【添付】法人調書!Print_Area</vt:lpstr>
      <vt:lpstr>【様式６】!Print_Area</vt:lpstr>
      <vt:lpstr>'１整備施設と法人'!Print_Area</vt:lpstr>
      <vt:lpstr>'２用地'!Print_Area</vt:lpstr>
      <vt:lpstr>'３建物'!Print_Area</vt:lpstr>
      <vt:lpstr>'５資金計画'!Print_Area</vt:lpstr>
      <vt:lpstr>提出書類一覧表!Print_Area</vt:lpstr>
      <vt:lpstr>'別表（協議先）'!Print_Area</vt:lpstr>
      <vt:lpstr>目録!Print_Area</vt:lpstr>
      <vt:lpstr>提出書類一覧表!Print_Titles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郡山　優樹</cp:lastModifiedBy>
  <cp:lastPrinted>2025-06-06T01:20:12Z</cp:lastPrinted>
  <dcterms:created xsi:type="dcterms:W3CDTF">2005-12-05T02:48:42Z</dcterms:created>
  <dcterms:modified xsi:type="dcterms:W3CDTF">2025-06-18T03:19:42Z</dcterms:modified>
</cp:coreProperties>
</file>