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never"/>
  <bookViews>
    <workbookView windowHeight="12570" windowWidth="23250" xWindow="-105" yWindow="-105"/>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[1]サービス種類一覧!$B$4:$B$20</definedName>
    <definedName name="サービス種類">[1]サービス種類一覧!$C$4:$C$20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<sst xmlns="http://schemas.openxmlformats.org/spreadsheetml/2006/main" count="4451" uniqueCount="2176">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</sst>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c r="D45" s="572"/>
      <c r="E45" s="572"/>
      <c r="F45" s="572"/>
      <c r="G45" s="572"/>
      <c r="H45" s="572"/>
      <c r="I45" s="572"/>
      <c r="J45" s="572"/>
      <c r="K45" s="572"/>
      <c r="L45" s="573"/>
      <c r="M45" s="578"/>
      <c r="N45" s="579"/>
      <c r="O45" s="579"/>
      <c r="P45" s="579"/>
      <c r="Q45" s="580"/>
      <c r="R45" s="577"/>
      <c r="S45" s="577"/>
      <c r="T45" s="577"/>
      <c r="U45" s="577"/>
      <c r="V45" s="577"/>
      <c r="W45" s="414"/>
      <c r="X45" s="4"/>
      <c r="Y45" s="39"/>
      <c r="Z45" s="407" t="str">
        <f>IFERROR(VLOOKUP(Y45, 【参考】数式用!$A$2:$B$50, 2, FALSE), "")</f>
        <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15" zoomScaleNormal="120" zoomScaleSheetLayoutView="115" workbookViewId="0">
      <selection activeCell="AI28" sqref="AI28"/>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28571991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28571991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28571991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29878009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28571991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12010158</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12010158</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2438029.6260000002</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82.033457619681926</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28571991</v>
      </c>
      <c r="O5" s="116" t="s">
        <v>44</v>
      </c>
      <c r="P5" s="117"/>
      <c r="Q5" s="117"/>
      <c r="R5" s="430"/>
      <c r="S5" s="430"/>
      <c r="T5" s="430"/>
      <c r="U5" s="430"/>
      <c r="V5" s="430"/>
      <c r="W5" s="941" t="s">
        <v>2139</v>
      </c>
      <c r="X5" s="905" t="s">
        <v>2005</v>
      </c>
      <c r="Y5" s="805"/>
      <c r="Z5" s="805"/>
      <c r="AA5" s="906"/>
      <c r="AB5" s="118">
        <f>SUM(W$14:X$1048576)</f>
        <v>2</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12010158</v>
      </c>
      <c r="O6" s="116" t="s">
        <v>44</v>
      </c>
      <c r="P6" s="117"/>
      <c r="Q6" s="117"/>
      <c r="R6" s="117"/>
      <c r="S6" s="117"/>
      <c r="T6" s="120"/>
      <c r="U6" s="120"/>
      <c r="V6" s="120"/>
      <c r="W6" s="941"/>
      <c r="X6" s="905" t="s">
        <v>2138</v>
      </c>
      <c r="Y6" s="805"/>
      <c r="Z6" s="805"/>
      <c r="AA6" s="906"/>
      <c r="AB6" s="121">
        <f>SUM(AI$14:AI$1048576)</f>
        <v>2</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SUM(U$14:U$113,AC$14:AD$113)</f>
        <v>2438029.6260000002</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
      </c>
      <c r="C20" s="908"/>
      <c r="D20" s="908"/>
      <c r="E20" s="908"/>
      <c r="F20" s="908"/>
      <c r="G20" s="908"/>
      <c r="H20" s="908"/>
      <c r="I20" s="909"/>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10"/>
      <c r="R20" s="911"/>
      <c r="S20" s="140" t="str">
        <f>IFERROR(ROUNDDOWN(Q20*VLOOKUP(N20,【参考】数式用!$AR$2:$AW$50,MATCH(P20,【参考】数式用!$AT$4:$AW$4)+2,FALSE)*0.5, 0), "")</f>
        <v/>
      </c>
      <c r="T20" s="48"/>
      <c r="U20" s="142" t="str">
        <f>IFERROR(IF(AG20&lt;&gt;"",Q20*VLOOKUP(N20,【参考】数式用!$AG$2:$AL$50,MATCH(P20,【参考】数式用!$AI$4:$AL$4,0)+2,0), ""), "")</f>
        <v/>
      </c>
      <c r="V20" s="41"/>
      <c r="W20" s="912"/>
      <c r="X20" s="913"/>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N17" sqref="N17"/>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 ds:uri="http://purl.org/dc/elements/1.1/"/>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2025-03-24T06:01:12Z</dcterms:created>
  <dcterms:modified xsi:type="dcterms:W3CDTF">2025-03-24T06:01:12Z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